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<sst xmlns="http://schemas.openxmlformats.org/spreadsheetml/2006/main" count="40" uniqueCount="37">
  <si>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103年04月份學校午餐費收支結算表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</si>
  <si>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</si>
  <si>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</si>
  <si>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</si>
  <si>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</si>
  <si>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</si>
  <si>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</si>
  <si>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</si>
  <si>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</si>
  <si>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</si>
  <si>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</si>
  <si>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一、本月每人收午餐費650 元
二、應收午餐費
      學  生28人
      教職員18人
      工  友 1 人
      合  計47人共21280元
三、免收減收午餐費
       （1）免收學生及減收教師午餐費
             計4人共2600元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</si>
  <si>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</si>
  <si>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</si>
  <si>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</si>
  <si>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</si>
  <si>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</si>
  <si>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</si>
  <si>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</si>
  <si>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</si>
  <si>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</si>
  <si>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</si>
  <si>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</si>
  <si>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</si>
  <si>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</si>
  <si>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</si>
  <si>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</si>
  <si>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偏遠學校補助</t>
  </si>
  <si>
    <t xml:space="preserve">四、本月未繳午餐費
          計    人       元
        （附繳納午餐費情形統計表）
五、以前未繳午餐費
         計  0 人 0 元
</t>
  </si>
  <si>
    <t>收入減項</t>
  </si>
  <si>
    <t>支出合計</t>
  </si>
  <si>
    <t>本月合計</t>
  </si>
  <si>
    <t>本月結存</t>
  </si>
  <si>
    <t>合計</t>
  </si>
  <si>
    <t>備   註</t>
  </si>
  <si>
    <t>一、本月補助費收入包括下列各項：103年1-6月小型偏遠學校午餐補助NT$90,000 &amp; 103年1-6月貧困學生補助NT$13000。
二、本月補助費支出包括下列各項：103年4月午餐烹調工作人員薪資15719元整。支103年4月廚工勞保職災補助21元.4月勞退金補助990元，健保補助954元,單位健保補充保費320元,健保自付281元,共2566元。。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</si>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</sst>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&#27491;&#30906;&#29256;\&#21320;&#39184;&#24115;102&#23416;&#24180;&#24230;\&#35079;&#26412;%20&#32080;&#31639;&#34920;00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嘉義縣梅山鄉仁和國民小學</v>
          </cell>
        </row>
      </sheetData>
      <sheetData sheetId="20">
        <row r="4">
          <cell r="P4">
            <v>29397</v>
          </cell>
        </row>
        <row r="28">
          <cell r="G28">
            <v>515</v>
          </cell>
          <cell r="H28">
            <v>35382</v>
          </cell>
          <cell r="I28">
            <v>840</v>
          </cell>
          <cell r="J28">
            <v>210</v>
          </cell>
          <cell r="K28">
            <v>18285</v>
          </cell>
          <cell r="L28">
            <v>0</v>
          </cell>
          <cell r="M28">
            <v>1000</v>
          </cell>
          <cell r="N28">
            <v>339</v>
          </cell>
        </row>
        <row r="29">
          <cell r="G29">
            <v>2688</v>
          </cell>
          <cell r="H29">
            <v>225023</v>
          </cell>
          <cell r="I29">
            <v>5260</v>
          </cell>
          <cell r="J29">
            <v>5820</v>
          </cell>
          <cell r="K29">
            <v>134647</v>
          </cell>
          <cell r="L29">
            <v>28820</v>
          </cell>
          <cell r="M29">
            <v>5800</v>
          </cell>
          <cell r="N29">
            <v>4825</v>
          </cell>
          <cell r="P29">
            <v>93206</v>
          </cell>
        </row>
        <row r="31">
          <cell r="F31">
            <v>21280</v>
          </cell>
          <cell r="G31" t="str">
            <v> </v>
          </cell>
          <cell r="K31">
            <v>13000</v>
          </cell>
          <cell r="M31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8"/>
    </sheetView>
  </sheetViews>
  <sheetFormatPr defaultColWidth="9.00390625" defaultRowHeight="16.5"/>
  <cols>
    <col min="2" max="2" width="13.25390625" style="0" customWidth="1"/>
    <col min="3" max="3" width="36.625" style="0" customWidth="1"/>
    <col min="4" max="4" width="13.50390625" style="0" customWidth="1"/>
    <col min="5" max="5" width="11.00390625" style="0" customWidth="1"/>
    <col min="6" max="6" width="9.75390625" style="0" customWidth="1"/>
    <col min="7" max="7" width="10.00390625" style="0" customWidth="1"/>
    <col min="8" max="8" width="15.00390625" style="0" customWidth="1"/>
  </cols>
  <sheetData>
    <row r="1" spans="1:8" ht="25.5">
      <c r="A1" s="1" t="str">
        <f>'[1]03結算'!A1:C1</f>
        <v>   嘉義縣梅山鄉仁和國民小學</v>
      </c>
      <c r="B1" s="1"/>
      <c r="C1" s="1"/>
      <c r="D1" s="2" t="s">
        <v>0</v>
      </c>
      <c r="E1" s="2"/>
      <c r="F1" s="2"/>
      <c r="G1" s="2"/>
      <c r="H1" s="2"/>
    </row>
    <row r="2" spans="1:8" ht="16.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ht="16.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ht="16.5">
      <c r="A4" s="4" t="s">
        <v>10</v>
      </c>
      <c r="B4" s="6">
        <f>'[1]04分類帳'!P4</f>
        <v>29397</v>
      </c>
      <c r="C4" s="7" t="s">
        <v>11</v>
      </c>
      <c r="D4" s="4" t="s">
        <v>12</v>
      </c>
      <c r="E4" s="6">
        <f>'[1]04分類帳'!G28</f>
        <v>515</v>
      </c>
      <c r="F4" s="8">
        <f>E4/E13</f>
        <v>0.00910360432023475</v>
      </c>
      <c r="G4" s="6">
        <f>'[1]04分類帳'!G29</f>
        <v>2688</v>
      </c>
      <c r="H4" s="8">
        <f>G4/G13</f>
        <v>0.006510318903902558</v>
      </c>
    </row>
    <row r="5" spans="1:8" ht="16.5">
      <c r="A5" s="4" t="s">
        <v>13</v>
      </c>
      <c r="B5" s="6">
        <f>'[1]04分類帳'!F31</f>
        <v>21280</v>
      </c>
      <c r="C5" s="9"/>
      <c r="D5" s="4" t="s">
        <v>14</v>
      </c>
      <c r="E5" s="6">
        <f>'[1]04分類帳'!H28</f>
        <v>35382</v>
      </c>
      <c r="F5" s="8">
        <f>E5/E13</f>
        <v>0.6254441321525163</v>
      </c>
      <c r="G5" s="6">
        <f>'[1]04分類帳'!H29</f>
        <v>225023</v>
      </c>
      <c r="H5" s="8">
        <f>G5/G13</f>
        <v>0.5450042748187743</v>
      </c>
    </row>
    <row r="6" spans="1:8" ht="42.75">
      <c r="A6" s="10" t="s">
        <v>15</v>
      </c>
      <c r="B6" s="6" t="str">
        <f>'[1]04分類帳'!G31</f>
        <v> </v>
      </c>
      <c r="C6" s="9"/>
      <c r="D6" s="4" t="s">
        <v>16</v>
      </c>
      <c r="E6" s="6">
        <f>'[1]04分類帳'!I28</f>
        <v>840</v>
      </c>
      <c r="F6" s="8">
        <f>E6/E13</f>
        <v>0.01484859733785862</v>
      </c>
      <c r="G6" s="6">
        <f>'[1]04分類帳'!I29</f>
        <v>5260</v>
      </c>
      <c r="H6" s="8">
        <f>G6/G13</f>
        <v>0.01273968654558313</v>
      </c>
    </row>
    <row r="7" spans="1:8" ht="16.5">
      <c r="A7" s="4" t="s">
        <v>17</v>
      </c>
      <c r="B7" s="6">
        <f>'[1]04分類帳'!H31</f>
        <v>0</v>
      </c>
      <c r="C7" s="9"/>
      <c r="D7" s="4" t="s">
        <v>18</v>
      </c>
      <c r="E7" s="6">
        <f>'[1]04分類帳'!J28</f>
        <v>210</v>
      </c>
      <c r="F7" s="8">
        <f>E7/E13</f>
        <v>0.003712149334464655</v>
      </c>
      <c r="G7" s="6">
        <f>'[1]04分類帳'!J29</f>
        <v>5820</v>
      </c>
      <c r="H7" s="8">
        <f>G7/G13</f>
        <v>0.014096002983896164</v>
      </c>
    </row>
    <row r="8" spans="1:8" ht="16.5">
      <c r="A8" s="4" t="s">
        <v>19</v>
      </c>
      <c r="B8" s="6">
        <f>'[1]04分類帳'!I31</f>
        <v>0</v>
      </c>
      <c r="C8" s="9"/>
      <c r="D8" s="4" t="s">
        <v>20</v>
      </c>
      <c r="E8" s="6">
        <f>'[1]04分類帳'!K28</f>
        <v>18285</v>
      </c>
      <c r="F8" s="8">
        <f>E8/E13</f>
        <v>0.3232221456223153</v>
      </c>
      <c r="G8" s="6">
        <f>'[1]04分類帳'!K29</f>
        <v>134647</v>
      </c>
      <c r="H8" s="8">
        <f>G8/G13</f>
        <v>0.32611417762416955</v>
      </c>
    </row>
    <row r="9" spans="1:8" ht="47.25">
      <c r="A9" s="11" t="s">
        <v>21</v>
      </c>
      <c r="B9" s="6">
        <f>'[1]04分類帳'!J31</f>
        <v>0</v>
      </c>
      <c r="C9" s="9"/>
      <c r="D9" s="4" t="s">
        <v>22</v>
      </c>
      <c r="E9" s="6">
        <f>'[1]04分類帳'!L28</f>
        <v>0</v>
      </c>
      <c r="F9" s="8">
        <f>E9/E13</f>
        <v>0</v>
      </c>
      <c r="G9" s="6">
        <f>'[1]04分類帳'!L29</f>
        <v>28820</v>
      </c>
      <c r="H9" s="8">
        <f>G9/G13</f>
        <v>0.06980185670032431</v>
      </c>
    </row>
    <row r="10" spans="1:8" ht="31.5">
      <c r="A10" s="11" t="s">
        <v>23</v>
      </c>
      <c r="B10" s="6">
        <f>'[1]04分類帳'!K31</f>
        <v>13000</v>
      </c>
      <c r="C10" s="9"/>
      <c r="D10" s="4" t="s">
        <v>24</v>
      </c>
      <c r="E10" s="6">
        <f>'[1]04分類帳'!M28</f>
        <v>1000</v>
      </c>
      <c r="F10" s="8">
        <f>E10/E13</f>
        <v>0.017676901592688834</v>
      </c>
      <c r="G10" s="6">
        <f>'[1]04分類帳'!M29</f>
        <v>5800</v>
      </c>
      <c r="H10" s="8">
        <f>G10/G13</f>
        <v>0.01404756311109927</v>
      </c>
    </row>
    <row r="11" spans="1:8" ht="49.5">
      <c r="A11" s="12" t="s">
        <v>25</v>
      </c>
      <c r="B11" s="6">
        <f>'[1]04分類帳'!L31</f>
        <v>0</v>
      </c>
      <c r="C11" s="9"/>
      <c r="D11" s="4" t="s">
        <v>26</v>
      </c>
      <c r="E11" s="6">
        <f>'[1]04分類帳'!N28</f>
        <v>339</v>
      </c>
      <c r="F11" s="8">
        <f>E11/E13</f>
        <v>0.0059924696399215145</v>
      </c>
      <c r="G11" s="6">
        <f>'[1]04分類帳'!N29</f>
        <v>4825</v>
      </c>
      <c r="H11" s="8">
        <f>G11/G13</f>
        <v>0.011686119312250685</v>
      </c>
    </row>
    <row r="12" spans="1:8" ht="16.5">
      <c r="A12" s="4" t="s">
        <v>27</v>
      </c>
      <c r="B12" s="6">
        <f>'[1]04分類帳'!M31</f>
        <v>90000</v>
      </c>
      <c r="C12" s="13" t="s">
        <v>28</v>
      </c>
      <c r="D12" s="4"/>
      <c r="E12" s="6"/>
      <c r="F12" s="8"/>
      <c r="G12" s="6"/>
      <c r="H12" s="8"/>
    </row>
    <row r="13" spans="1:8" ht="16.5">
      <c r="A13" s="4" t="s">
        <v>29</v>
      </c>
      <c r="B13" s="6">
        <v>-3900</v>
      </c>
      <c r="C13" s="14"/>
      <c r="D13" s="4" t="s">
        <v>30</v>
      </c>
      <c r="E13" s="6">
        <f>SUM(E4:E12)</f>
        <v>56571</v>
      </c>
      <c r="F13" s="8">
        <f>(E13-E8)/(E13-E8)</f>
        <v>1</v>
      </c>
      <c r="G13" s="6">
        <f>SUM(G4:G12)</f>
        <v>412883</v>
      </c>
      <c r="H13" s="15">
        <f>SUM(H4:H11)</f>
        <v>1</v>
      </c>
    </row>
    <row r="14" spans="1:8" ht="16.5">
      <c r="A14" s="4" t="s">
        <v>31</v>
      </c>
      <c r="B14" s="6">
        <f>SUM(B5:B13)</f>
        <v>120380</v>
      </c>
      <c r="C14" s="14"/>
      <c r="D14" s="4" t="s">
        <v>32</v>
      </c>
      <c r="E14" s="6">
        <f>'[1]04分類帳'!P29</f>
        <v>93206</v>
      </c>
      <c r="F14" s="8"/>
      <c r="G14" s="6">
        <f>E14</f>
        <v>93206</v>
      </c>
      <c r="H14" s="15"/>
    </row>
    <row r="15" spans="1:8" ht="16.5">
      <c r="A15" s="4" t="s">
        <v>33</v>
      </c>
      <c r="B15" s="6">
        <f>B14+B4</f>
        <v>149777</v>
      </c>
      <c r="C15" s="14"/>
      <c r="D15" s="4" t="s">
        <v>33</v>
      </c>
      <c r="E15" s="6">
        <f>E13+E14</f>
        <v>149777</v>
      </c>
      <c r="F15" s="15">
        <f>SUM(F4:F11)</f>
        <v>0.9999999999999999</v>
      </c>
      <c r="G15" s="6">
        <f>G13+G14</f>
        <v>506089</v>
      </c>
      <c r="H15" s="15">
        <f>H13+H14</f>
        <v>1</v>
      </c>
    </row>
    <row r="16" spans="1:8" ht="16.5">
      <c r="A16" s="4" t="s">
        <v>34</v>
      </c>
      <c r="B16" s="16" t="s">
        <v>35</v>
      </c>
      <c r="C16" s="16"/>
      <c r="D16" s="16"/>
      <c r="E16" s="16"/>
      <c r="F16" s="16"/>
      <c r="G16" s="16"/>
      <c r="H16" s="16"/>
    </row>
    <row r="17" spans="1:8" ht="16.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6.5">
      <c r="A18" s="18"/>
      <c r="B18" s="19"/>
      <c r="C18" s="18"/>
      <c r="D18" s="18"/>
      <c r="E18" s="19"/>
      <c r="F18" s="18"/>
      <c r="G18" s="19"/>
      <c r="H18" s="1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2014-07-15T07:01:45Z</dcterms:created>
  <dcterms:modified xsi:type="dcterms:W3CDTF">2014-07-15T07:03:40Z</dcterms:modified>
  <cp:category/>
  <cp:version/>
  <cp:contentType/>
  <cp:contentStatus/>
</cp:coreProperties>
</file>