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40" windowWidth="9600" windowHeight="4605" firstSheet="7" activeTab="9"/>
  </bookViews>
  <sheets>
    <sheet name="收支總帳" sheetId="1" r:id="rId1"/>
    <sheet name="學年結算" sheetId="2" r:id="rId2"/>
    <sheet name="07分類帳" sheetId="3" r:id="rId3"/>
    <sheet name="07結算" sheetId="4" r:id="rId4"/>
    <sheet name="08分類帳" sheetId="5" r:id="rId5"/>
    <sheet name="08結算" sheetId="6" r:id="rId6"/>
    <sheet name="09分類帳" sheetId="7" r:id="rId7"/>
    <sheet name="09結算" sheetId="8" r:id="rId8"/>
    <sheet name="10分類帳" sheetId="9" r:id="rId9"/>
    <sheet name="10結算" sheetId="10" r:id="rId10"/>
  </sheets>
  <externalReferences>
    <externalReference r:id="rId13"/>
  </externalReferences>
  <definedNames>
    <definedName name="_xlnm.Print_Titles" localSheetId="2">'07分類帳'!$1:$3</definedName>
    <definedName name="_xlnm.Print_Titles" localSheetId="4">'08分類帳'!$1:$3</definedName>
    <definedName name="_xlnm.Print_Titles" localSheetId="6">'09分類帳'!$1:$3</definedName>
    <definedName name="_xlnm.Print_Titles" localSheetId="8">'10分類帳'!$1:$3</definedName>
    <definedName name="_xlnm.Print_Titles" localSheetId="0">'收支總帳'!$1:$2</definedName>
  </definedNames>
  <calcPr fullCalcOnLoad="1"/>
</workbook>
</file>

<file path=xl/sharedStrings.xml><?xml version="1.0" encoding="utf-8"?>
<sst xmlns="http://schemas.openxmlformats.org/spreadsheetml/2006/main" count="540" uniqueCount="235">
  <si>
    <t>月</t>
  </si>
  <si>
    <t>日</t>
  </si>
  <si>
    <t>字</t>
  </si>
  <si>
    <t>號</t>
  </si>
  <si>
    <t>憑單</t>
  </si>
  <si>
    <t>收入</t>
  </si>
  <si>
    <t>金額</t>
  </si>
  <si>
    <t>主食</t>
  </si>
  <si>
    <t>食油</t>
  </si>
  <si>
    <t>調味品</t>
  </si>
  <si>
    <t>雜支</t>
  </si>
  <si>
    <t>合計</t>
  </si>
  <si>
    <t>摘要</t>
  </si>
  <si>
    <t>收</t>
  </si>
  <si>
    <t>支</t>
  </si>
  <si>
    <t>餘額</t>
  </si>
  <si>
    <t>人事費</t>
  </si>
  <si>
    <t>燃料費</t>
  </si>
  <si>
    <t>維護
設備費</t>
  </si>
  <si>
    <t>燃料費
(水電)</t>
  </si>
  <si>
    <t>年</t>
  </si>
  <si>
    <t>月</t>
  </si>
  <si>
    <t>日</t>
  </si>
  <si>
    <t>憑單
號碼</t>
  </si>
  <si>
    <t>摘要</t>
  </si>
  <si>
    <t>收</t>
  </si>
  <si>
    <t>支</t>
  </si>
  <si>
    <t>餘額</t>
  </si>
  <si>
    <t>維護設備費</t>
  </si>
  <si>
    <t>本月合計</t>
  </si>
  <si>
    <t>截至本月份累計數</t>
  </si>
  <si>
    <t>本月合計</t>
  </si>
  <si>
    <t xml:space="preserve"> </t>
  </si>
  <si>
    <t>副食</t>
  </si>
  <si>
    <t>午餐費</t>
  </si>
  <si>
    <t>午餐基本費</t>
  </si>
  <si>
    <t>午餐燃料費</t>
  </si>
  <si>
    <t>其他收入</t>
  </si>
  <si>
    <t>上月結轉</t>
  </si>
  <si>
    <t>以下空白</t>
  </si>
  <si>
    <t xml:space="preserve"> </t>
  </si>
  <si>
    <t>支   出   用  途  科  目</t>
  </si>
  <si>
    <t>月份</t>
  </si>
  <si>
    <t>每人
每月
午餐費</t>
  </si>
  <si>
    <t>收     入      部     份</t>
  </si>
  <si>
    <t>支              出              部              份</t>
  </si>
  <si>
    <t>上月
結存</t>
  </si>
  <si>
    <t>本月
午餐費</t>
  </si>
  <si>
    <t>午餐
基本費</t>
  </si>
  <si>
    <t>午餐
燃料費</t>
  </si>
  <si>
    <t>其他
收入</t>
  </si>
  <si>
    <t>本月
結存</t>
  </si>
  <si>
    <r>
      <t>9</t>
    </r>
    <r>
      <rPr>
        <sz val="12"/>
        <rFont val="標楷體"/>
        <family val="4"/>
      </rPr>
      <t>月</t>
    </r>
  </si>
  <si>
    <r>
      <t>10</t>
    </r>
    <r>
      <rPr>
        <sz val="12"/>
        <rFont val="標楷體"/>
        <family val="4"/>
      </rPr>
      <t>月</t>
    </r>
  </si>
  <si>
    <r>
      <t>11</t>
    </r>
    <r>
      <rPr>
        <sz val="12"/>
        <rFont val="標楷體"/>
        <family val="4"/>
      </rPr>
      <t>月</t>
    </r>
  </si>
  <si>
    <r>
      <t>12</t>
    </r>
    <r>
      <rPr>
        <sz val="12"/>
        <rFont val="標楷體"/>
        <family val="4"/>
      </rPr>
      <t>月</t>
    </r>
  </si>
  <si>
    <r>
      <t>1</t>
    </r>
    <r>
      <rPr>
        <sz val="12"/>
        <rFont val="標楷體"/>
        <family val="4"/>
      </rPr>
      <t>月</t>
    </r>
  </si>
  <si>
    <r>
      <t>2</t>
    </r>
    <r>
      <rPr>
        <sz val="12"/>
        <rFont val="標楷體"/>
        <family val="4"/>
      </rPr>
      <t>月</t>
    </r>
  </si>
  <si>
    <r>
      <t>3</t>
    </r>
    <r>
      <rPr>
        <sz val="12"/>
        <rFont val="標楷體"/>
        <family val="4"/>
      </rPr>
      <t>月</t>
    </r>
  </si>
  <si>
    <t>4月</t>
  </si>
  <si>
    <r>
      <t>5</t>
    </r>
    <r>
      <rPr>
        <sz val="12"/>
        <rFont val="標楷體"/>
        <family val="4"/>
      </rPr>
      <t>月</t>
    </r>
  </si>
  <si>
    <r>
      <t>6</t>
    </r>
    <r>
      <rPr>
        <sz val="12"/>
        <rFont val="標楷體"/>
        <family val="4"/>
      </rPr>
      <t>月</t>
    </r>
  </si>
  <si>
    <t>本
學
年
度</t>
  </si>
  <si>
    <t>總計</t>
  </si>
  <si>
    <t>百分比</t>
  </si>
  <si>
    <t>免填</t>
  </si>
  <si>
    <t>備註</t>
  </si>
  <si>
    <r>
      <t>填表說明：
一、</t>
    </r>
    <r>
      <rPr>
        <b/>
        <sz val="12"/>
        <rFont val="標楷體"/>
        <family val="4"/>
      </rPr>
      <t>本表應依據學校每月份學生收支午餐結算表填載</t>
    </r>
    <r>
      <rPr>
        <sz val="12"/>
        <rFont val="標楷體"/>
        <family val="4"/>
      </rPr>
      <t>，每月結存數應與現金出納帳結存數相符。
二、本表請以</t>
    </r>
    <r>
      <rPr>
        <sz val="12"/>
        <rFont val="Times New Roman"/>
        <family val="1"/>
      </rPr>
      <t>A3</t>
    </r>
    <r>
      <rPr>
        <sz val="12"/>
        <rFont val="標楷體"/>
        <family val="4"/>
      </rPr>
      <t>格式填妥三份；一份留校存查，二份於每年</t>
    </r>
    <r>
      <rPr>
        <sz val="12"/>
        <rFont val="Times New Roman"/>
        <family val="1"/>
      </rPr>
      <t>7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10</t>
    </r>
    <r>
      <rPr>
        <sz val="12"/>
        <rFont val="標楷體"/>
        <family val="4"/>
      </rPr>
      <t>日前送縣政府教育局或指定學校彙整。
三、本學年度各項收入百分比應以合計數比例計算填列（總計列上月結存欄只填上學年度結存數）。
四、本學年度各項支出百分比應以合計數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本月結存之支出數比例計算填列，本月結存百分比欄免填（總計列本月結存欄只填本學年度最後月份之結存數）。
五、收入部分及支出部分之「合計」均應橫的計算。（黃色欄位可自動計算參考使用）
六、收入及支出科目以本表為基準如有其他項目均統計於其他科目。</t>
    </r>
  </si>
  <si>
    <t>收     入     部     分</t>
  </si>
  <si>
    <t>支    出    部    分</t>
  </si>
  <si>
    <t>截止本月底止累計數</t>
  </si>
  <si>
    <t>項    目</t>
  </si>
  <si>
    <t>金  額</t>
  </si>
  <si>
    <t>說             明</t>
  </si>
  <si>
    <t>項   目</t>
  </si>
  <si>
    <t>金   額</t>
  </si>
  <si>
    <t>百分比</t>
  </si>
  <si>
    <t>上月結存</t>
  </si>
  <si>
    <t xml:space="preserve">一、本月每人收午餐費  500   元
二、應收午餐費
      學  生 501 人
      教職員 33  人
      工  友 3 人
      合  計 537人 共268500 元
三、免收減收午餐費
       （1）全免及減收學生午餐費
             計  21  人10500 元
       （2）全免工友午餐費
             計  0 人 0  元
         共計   0  人  0  元
</t>
  </si>
  <si>
    <t>主  食</t>
  </si>
  <si>
    <t>本月午餐費</t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</si>
  <si>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食</t>
    </r>
  </si>
  <si>
    <t>補繳以前月份
午餐費</t>
  </si>
  <si>
    <t>食  油</t>
  </si>
  <si>
    <t>基本費</t>
  </si>
  <si>
    <t>燃料費(水電)</t>
  </si>
  <si>
    <t>設備維護費</t>
  </si>
  <si>
    <t xml:space="preserve">四、本月未繳午餐費
          計    人       元
        （附繳納午餐費情形統計表）
五、以前未繳午餐費
         計       人        元
</t>
  </si>
  <si>
    <t>支出合計</t>
  </si>
  <si>
    <t>本月合計</t>
  </si>
  <si>
    <t>本月結存</t>
  </si>
  <si>
    <t>備   註</t>
  </si>
  <si>
    <t>一、本月補助費收入包括下列各項：
二、本月補助費支出包括下列各項：</t>
  </si>
  <si>
    <t xml:space="preserve">製表            出納              會計              稽核              執行秘書               校長    </t>
  </si>
  <si>
    <t>收     入     部     分</t>
  </si>
  <si>
    <t>支    出    部    分</t>
  </si>
  <si>
    <t>項    目</t>
  </si>
  <si>
    <t>金  額</t>
  </si>
  <si>
    <t>說             明</t>
  </si>
  <si>
    <t>項   目</t>
  </si>
  <si>
    <t>金   額</t>
  </si>
  <si>
    <t>副   食</t>
  </si>
  <si>
    <t>食  油</t>
  </si>
  <si>
    <t>調味品</t>
  </si>
  <si>
    <t>人事費</t>
  </si>
  <si>
    <t>燃料費(水電)</t>
  </si>
  <si>
    <t>設備維護費</t>
  </si>
  <si>
    <t>雜支</t>
  </si>
  <si>
    <t>支出合計</t>
  </si>
  <si>
    <t>本月結存</t>
  </si>
  <si>
    <t>合計</t>
  </si>
  <si>
    <t>備   註</t>
  </si>
  <si>
    <t xml:space="preserve">製表            出納              會計              稽核              執行秘書               校長    </t>
  </si>
  <si>
    <t>其  他</t>
  </si>
  <si>
    <t>百分比</t>
  </si>
  <si>
    <t>製表：                   出納：                   主計：                   執行秘書：                   稽核：                       校長：</t>
  </si>
  <si>
    <t>燃料費（水電）</t>
  </si>
  <si>
    <t>截至9月底累計數</t>
  </si>
  <si>
    <t>截至10月底累計數</t>
  </si>
  <si>
    <t>截至11月底累計數</t>
  </si>
  <si>
    <t>截至12月底累計數</t>
  </si>
  <si>
    <t>截至1月底累計數</t>
  </si>
  <si>
    <t>截至2月底累計數</t>
  </si>
  <si>
    <t>截至3月底累計數</t>
  </si>
  <si>
    <t>截至4月底累計數</t>
  </si>
  <si>
    <t>截至5月底累計數</t>
  </si>
  <si>
    <t>截至6月底累計數</t>
  </si>
  <si>
    <t>上學年結餘額</t>
  </si>
  <si>
    <t>合  計</t>
  </si>
  <si>
    <t>清寒學生
補助費</t>
  </si>
  <si>
    <t>清寒學生
補助費</t>
  </si>
  <si>
    <t>清寒學生補助費</t>
  </si>
  <si>
    <t>收入分類</t>
  </si>
  <si>
    <t>補繳
以前月份
午餐費</t>
  </si>
  <si>
    <t>支   出   用   途   科   目</t>
  </si>
  <si>
    <t>中低低收入戶學生
補助費</t>
  </si>
  <si>
    <t>烹調工作人員
補助費</t>
  </si>
  <si>
    <t>中低低收入戶學生補助費</t>
  </si>
  <si>
    <t>烹調人員工作補助費</t>
  </si>
  <si>
    <r>
      <t>嘉義縣梅山鄉仁和國民小學</t>
    </r>
  </si>
  <si>
    <t xml:space="preserve">   嘉義縣梅山鄉仁和國民小學</t>
  </si>
  <si>
    <t>支</t>
  </si>
  <si>
    <t>上學期結餘額</t>
  </si>
  <si>
    <t xml:space="preserve">四、本月未繳午餐費（幼稚園）
          計5人3,250元
        （附繳納午餐費情形統計表）
五、以前未繳午餐費
         計       人        元
</t>
  </si>
  <si>
    <t>收</t>
  </si>
  <si>
    <t>上月份結餘額</t>
  </si>
  <si>
    <t xml:space="preserve">製表                出納                 會計                  稽核                  執行秘書                   校長 </t>
  </si>
  <si>
    <t>102年</t>
  </si>
  <si>
    <t>支</t>
  </si>
  <si>
    <t>支</t>
  </si>
  <si>
    <t>捐贈款</t>
  </si>
  <si>
    <t>9月午餐費</t>
  </si>
  <si>
    <t>10月午餐費</t>
  </si>
  <si>
    <t>11月午餐費</t>
  </si>
  <si>
    <t>12月午餐費</t>
  </si>
  <si>
    <t>101年1月午餐費</t>
  </si>
  <si>
    <t>101年2月午餐費</t>
  </si>
  <si>
    <t>101年3月午餐費</t>
  </si>
  <si>
    <t>101年4月午餐費</t>
  </si>
  <si>
    <t>101年5月午餐費</t>
  </si>
  <si>
    <t>101年6月午餐費</t>
  </si>
  <si>
    <t>102年7月份學校午餐費明細分類帳</t>
  </si>
  <si>
    <r>
      <t>付102年</t>
    </r>
    <r>
      <rPr>
        <sz val="12"/>
        <rFont val="新細明體"/>
        <family val="1"/>
      </rPr>
      <t>7</t>
    </r>
    <r>
      <rPr>
        <sz val="12"/>
        <rFont val="新細明體"/>
        <family val="1"/>
      </rPr>
      <t>月廚房電費</t>
    </r>
  </si>
  <si>
    <t>一、本月補助費收入包括下列各項：
二、本月補助費支出包括下列各項：</t>
  </si>
  <si>
    <t>102年7月份學校午餐費收支結算表</t>
  </si>
  <si>
    <t xml:space="preserve">一、本月每人收午餐費 0元
二、應收午餐費
      學  生 26人
      教職員12  人
      工  友 1人
      合  計39人 共0 元
三、免收減收午餐費
       （1）全免及減收學生午餐費
             計 0  人0  元
       （2）全免工友午餐費
             計  0 人 0  元
         共計   0  人  0  元
</t>
  </si>
  <si>
    <t>102年10月份學校午餐費收支結算表</t>
  </si>
  <si>
    <t>102年9月份學校午餐費收支結算表</t>
  </si>
  <si>
    <t>102年8月份學校午餐費收支結算表</t>
  </si>
  <si>
    <t>102年9月份學校午餐費明細分類帳</t>
  </si>
  <si>
    <t>收幼兒園官叡妤等6人102年9月~103年1月共5個月午餐費</t>
  </si>
  <si>
    <t>收102年9月國小部師生午餐費</t>
  </si>
  <si>
    <t>收</t>
  </si>
  <si>
    <t>支糙米及訂購手續費</t>
  </si>
  <si>
    <t>支廚工王秀華體檢費用</t>
  </si>
  <si>
    <t>支木炭.洗碗精.防水圍裙等午餐使用品</t>
  </si>
  <si>
    <t>支午餐食用糙米.抹布等用品</t>
  </si>
  <si>
    <t>支地瓜.里肌肉.絲瓜等午餐食材</t>
  </si>
  <si>
    <t>支番茄.玉米.絞肉.馬鈴薯等午餐食材</t>
  </si>
  <si>
    <t>支白芝麻.地瓜.冬粉等午餐食材</t>
  </si>
  <si>
    <t>支過貓.白豆腐.梅干菜等午餐食材</t>
  </si>
  <si>
    <t>支白米.白糖等午餐食材</t>
  </si>
  <si>
    <t>支102年7-8月廚房電費</t>
  </si>
  <si>
    <t>支102年8-9月午餐廚工薪資</t>
  </si>
  <si>
    <r>
      <t>支102年8-9月廚工勞保職災補助15元.健保補助954元.健保自付281</t>
    </r>
    <r>
      <rPr>
        <sz val="12"/>
        <rFont val="新細明體"/>
        <family val="1"/>
      </rPr>
      <t>元</t>
    </r>
  </si>
  <si>
    <t>以下空白</t>
  </si>
  <si>
    <t>本月合計</t>
  </si>
  <si>
    <t>截至本月份累計數</t>
  </si>
  <si>
    <t>收入分類</t>
  </si>
  <si>
    <t>午餐費</t>
  </si>
  <si>
    <t>補繳以前月份
午餐費</t>
  </si>
  <si>
    <t>午餐基本費</t>
  </si>
  <si>
    <t>午餐燃料費</t>
  </si>
  <si>
    <t>中低低收入戶學生補助費</t>
  </si>
  <si>
    <t>清寒學生補助費</t>
  </si>
  <si>
    <t>烹調人員工作補助費</t>
  </si>
  <si>
    <t>其他收入</t>
  </si>
  <si>
    <t>合  計</t>
  </si>
  <si>
    <t>102年8月份學校午餐費明細分類帳</t>
  </si>
  <si>
    <t xml:space="preserve">製表               出納                 會計                稽核                 執行秘書                  校長    </t>
  </si>
  <si>
    <t xml:space="preserve">製表               出納                 會計                稽核                 執行秘書                  校長    </t>
  </si>
  <si>
    <t>102年10月份學校午餐費明細分類帳</t>
  </si>
  <si>
    <t>收教儲戶補助清寒及低收入學生共4人102年9月~103年1月午餐費</t>
  </si>
  <si>
    <t>102年</t>
  </si>
  <si>
    <t>10/18午餐水果芭樂</t>
  </si>
  <si>
    <t>收102年10月教職員工生午餐費</t>
  </si>
  <si>
    <t>收</t>
  </si>
  <si>
    <t>支馬鈴薯、紅k、梅干菜等午餐食材</t>
  </si>
  <si>
    <t>支高麗菜、紅k、冬粉等午餐食材</t>
  </si>
  <si>
    <t>支沙拉油、香油</t>
  </si>
  <si>
    <t>支醬油</t>
  </si>
  <si>
    <t>支午餐點心用</t>
  </si>
  <si>
    <t>支10/16午餐甜湯</t>
  </si>
  <si>
    <t>支里肌肉丁、白豆腐、肉絲等午餐食材</t>
  </si>
  <si>
    <t>支雞胸丁、紅k、榨菜絲等午餐食材</t>
  </si>
  <si>
    <t>支免洗湯匙及耐熱袋</t>
  </si>
  <si>
    <t>支紅蘿蔔、絲瓜等菜金</t>
  </si>
  <si>
    <t>支</t>
  </si>
  <si>
    <t>支水果</t>
  </si>
  <si>
    <t>支青江菜、奶黃包等菜金</t>
  </si>
  <si>
    <t>支奶黃包</t>
  </si>
  <si>
    <t>紅糖、胡麻油等</t>
  </si>
  <si>
    <t>支102年10月廚工勞保職災補助17元.健保補助954元.健保自付281元</t>
  </si>
  <si>
    <t>支10月午餐廚工薪資</t>
  </si>
  <si>
    <t>一、本月補助費收入包括下列各項：
二、本月補助費支出包括下列各項：102年9月午餐工作人員薪津15719元及102年9月保險費共1,250元整。</t>
  </si>
  <si>
    <t>收102年9-12月偏遠學校午餐補助</t>
  </si>
  <si>
    <t>一、本月補助費收入包括下列各項：102年9-12月偏遠學校午餐補助72000元。
二、本月補助費支出包括下列各項：102年10月午餐工作人員薪資 15719元，102年10月保險費，共1252元。</t>
  </si>
  <si>
    <t xml:space="preserve">四、本月未繳午餐費
          計    人       元
        （附繳納午餐費情形統計表）
五、以前未繳午餐費
         計   人   元
</t>
  </si>
  <si>
    <t>支韭菜花、麵包粉、甜不辣等午餐食材</t>
  </si>
  <si>
    <t xml:space="preserve">一、本月每人收午餐費 650 元
二、應收午餐費
      學  生28人
      教職員18人
      工  友 1 人
合 計47人共46,150元；外加教儲戶補助清寒及低收入學生陳瑜真共4人102年9月~103年1月共5個月午餐費13,000元。
三、免收減收午餐費
   （1）免收學生午餐費及減收教師午餐費
        計8人4,120元
   （2）全免工友午餐費
        計  0 人 0  元
        共計  0  人  0  元
</t>
  </si>
  <si>
    <t xml:space="preserve">一、本月每人收午餐費 650元
二、應收午餐費
      學  生 28人
      教職員18人
      工  友 1 人                                                       合  計 47人共 23790 元，翁素秋師和鄭啟芬師本月收102年10月-103年1月午餐費共1740元；美雲師360元，閔婷師240元
三、免收減收午餐費
   （1）免收學生午餐費及減收教師午餐費
        計6人3,300元
   （2）全免工友午餐費
        計  0 人 0  元
        共計  0  人  0  元
</t>
  </si>
  <si>
    <t>嘉義縣梅山鄉仁和國民小學102學年度學校午餐費現金收支總帳</t>
  </si>
  <si>
    <t>102學年度總計</t>
  </si>
  <si>
    <t>嘉義縣梅山鄉仁和國民小學102學年度（102年7月至103年6月）學校午餐費收支結算表</t>
  </si>
  <si>
    <r>
      <t>一、全學年度學校午餐每月用餐平均人數</t>
    </r>
    <r>
      <rPr>
        <sz val="12"/>
        <rFont val="Times New Roman"/>
        <family val="1"/>
      </rPr>
      <t>47</t>
    </r>
    <r>
      <rPr>
        <sz val="12"/>
        <rFont val="標楷體"/>
        <family val="4"/>
      </rPr>
      <t>人。
二、第一學期收每人午餐基本費</t>
    </r>
    <r>
      <rPr>
        <sz val="12"/>
        <rFont val="Times New Roman"/>
        <family val="1"/>
      </rPr>
      <t xml:space="preserve"> 0</t>
    </r>
    <r>
      <rPr>
        <sz val="12"/>
        <rFont val="標楷體"/>
        <family val="4"/>
      </rPr>
      <t>元，燃料費</t>
    </r>
    <r>
      <rPr>
        <sz val="12"/>
        <rFont val="Times New Roman"/>
        <family val="1"/>
      </rPr>
      <t>0</t>
    </r>
    <r>
      <rPr>
        <sz val="12"/>
        <rFont val="標楷體"/>
        <family val="4"/>
      </rPr>
      <t>元；第二學期收每人午餐基本費 0元，燃料費0元。
三、本學年度尚有應收未收款 0 元，應付未付款 0 元。
四、其他收入包括下列各項：102年7-12月孳息＄20元，103年1-6月孳息＄41元。</t>
    </r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</si>
</sst>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_);[Red]\(#,##0\)"/>
    <numFmt numFmtId="178" formatCode="#,##0.00_);[Red]\(#,##0.00\)"/>
    <numFmt numFmtId="179" formatCode="m&quot;月&quot;d&quot;日&quot;"/>
    <numFmt numFmtId="180" formatCode="0.0%"/>
    <numFmt numFmtId="181" formatCode="_-* #,##0.0_-;\-* #,##0.0_-;_-* &quot;-&quot;??_-;_-@_-"/>
    <numFmt numFmtId="182" formatCode="_-* #,##0_-;\-* #,##0_-;_-* &quot;-&quot;??_-;_-@_-"/>
    <numFmt numFmtId="183" formatCode="0_);[Red]\(0\)"/>
    <numFmt numFmtId="184" formatCode="0_ "/>
    <numFmt numFmtId="185" formatCode="0.00_);[Red]\(0.00\)"/>
    <numFmt numFmtId="186" formatCode="_-* #,##0.000_-;\-* #,##0.000_-;_-* &quot;-&quot;??_-;_-@_-"/>
    <numFmt numFmtId="187" formatCode="_-* #,##0.0000_-;\-* #,##0.0000_-;_-* &quot;-&quot;??_-;_-@_-"/>
  </numFmts>
  <fonts count="42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u val="single"/>
      <sz val="12"/>
      <color indexed="12"/>
      <name val="新細明體"/>
      <family val="1"/>
    </font>
    <font>
      <sz val="12"/>
      <name val="標楷體"/>
      <family val="4"/>
    </font>
    <font>
      <sz val="10"/>
      <name val="標楷體"/>
      <family val="4"/>
    </font>
    <font>
      <sz val="9"/>
      <name val="標楷體"/>
      <family val="4"/>
    </font>
    <font>
      <u val="single"/>
      <sz val="9"/>
      <color indexed="36"/>
      <name val="新細明體"/>
      <family val="1"/>
    </font>
    <font>
      <sz val="14"/>
      <name val="新細明體"/>
      <family val="1"/>
    </font>
    <font>
      <sz val="12"/>
      <name val="Times New Roman"/>
      <family val="1"/>
    </font>
    <font>
      <sz val="9"/>
      <color indexed="18"/>
      <name val="新細明體"/>
      <family val="1"/>
    </font>
    <font>
      <sz val="10"/>
      <color indexed="18"/>
      <name val="標楷體"/>
      <family val="4"/>
    </font>
    <font>
      <sz val="10"/>
      <color indexed="18"/>
      <name val="新細明體"/>
      <family val="1"/>
    </font>
    <font>
      <sz val="12"/>
      <color indexed="18"/>
      <name val="新細明體"/>
      <family val="1"/>
    </font>
    <font>
      <sz val="16"/>
      <name val="標楷體"/>
      <family val="4"/>
    </font>
    <font>
      <b/>
      <sz val="12"/>
      <name val="標楷體"/>
      <family val="4"/>
    </font>
    <font>
      <sz val="18"/>
      <name val="標楷體"/>
      <family val="4"/>
    </font>
    <font>
      <sz val="11"/>
      <name val="標楷體"/>
      <family val="4"/>
    </font>
    <font>
      <sz val="14"/>
      <name val="細明體"/>
      <family val="3"/>
    </font>
    <font>
      <sz val="14"/>
      <name val="標楷體"/>
      <family val="4"/>
    </font>
    <font>
      <sz val="12"/>
      <name val="細明體"/>
      <family val="3"/>
    </font>
    <font>
      <sz val="14"/>
      <color indexed="10"/>
      <name val="細明體"/>
      <family val="3"/>
    </font>
    <font>
      <sz val="14"/>
      <color indexed="12"/>
      <name val="細明體"/>
      <family val="3"/>
    </font>
    <font>
      <b/>
      <sz val="14"/>
      <name val="細明體"/>
      <family val="3"/>
    </font>
    <font>
      <sz val="12"/>
      <color indexed="1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1" applyNumberFormat="0" applyFill="0" applyAlignment="0" applyProtection="0"/>
    <xf numFmtId="0" fontId="29" fillId="4" borderId="0" applyNumberFormat="0" applyBorder="0" applyAlignment="0" applyProtection="0"/>
    <xf numFmtId="9" fontId="0" fillId="0" borderId="0" applyFont="0" applyFill="0" applyBorder="0" applyAlignment="0" applyProtection="0"/>
    <xf numFmtId="0" fontId="30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18" borderId="4" applyNumberFormat="0" applyFont="0" applyAlignment="0" applyProtection="0"/>
    <xf numFmtId="0" fontId="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Alignment="0" applyProtection="0"/>
    <xf numFmtId="0" fontId="38" fillId="17" borderId="8" applyNumberFormat="0" applyAlignment="0" applyProtection="0"/>
    <xf numFmtId="0" fontId="39" fillId="23" borderId="9" applyNumberFormat="0" applyAlignment="0" applyProtection="0"/>
    <xf numFmtId="0" fontId="40" fillId="3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155">
    <xf numFmtId="0" fontId="0" fillId="0" borderId="0" xfId="0" applyAlignment="1">
      <alignment vertical="center"/>
    </xf>
    <xf numFmtId="176" fontId="2" fillId="0" borderId="10" xfId="0" applyNumberFormat="1" applyFont="1" applyBorder="1" applyAlignment="1">
      <alignment vertical="center"/>
    </xf>
    <xf numFmtId="176" fontId="1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76" fontId="11" fillId="0" borderId="10" xfId="0" applyNumberFormat="1" applyFont="1" applyBorder="1" applyAlignment="1">
      <alignment horizontal="center" vertical="center" shrinkToFit="1"/>
    </xf>
    <xf numFmtId="176" fontId="12" fillId="0" borderId="10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 shrinkToFit="1"/>
    </xf>
    <xf numFmtId="176" fontId="2" fillId="0" borderId="10" xfId="0" applyNumberFormat="1" applyFont="1" applyBorder="1" applyAlignment="1">
      <alignment vertical="center" shrinkToFit="1"/>
    </xf>
    <xf numFmtId="176" fontId="2" fillId="0" borderId="10" xfId="0" applyNumberFormat="1" applyFont="1" applyBorder="1" applyAlignment="1">
      <alignment horizontal="left" vertical="center" shrinkToFit="1"/>
    </xf>
    <xf numFmtId="0" fontId="4" fillId="0" borderId="10" xfId="0" applyFont="1" applyBorder="1" applyAlignment="1">
      <alignment vertical="center"/>
    </xf>
    <xf numFmtId="176" fontId="6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 applyAlignment="1">
      <alignment vertical="center"/>
    </xf>
    <xf numFmtId="176" fontId="13" fillId="0" borderId="0" xfId="0" applyNumberFormat="1" applyFont="1" applyBorder="1" applyAlignment="1">
      <alignment vertical="center"/>
    </xf>
    <xf numFmtId="176" fontId="10" fillId="0" borderId="10" xfId="0" applyNumberFormat="1" applyFont="1" applyBorder="1" applyAlignment="1">
      <alignment vertical="center"/>
    </xf>
    <xf numFmtId="176" fontId="11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1" fillId="0" borderId="0" xfId="0" applyFont="1" applyAlignment="1">
      <alignment vertical="center"/>
    </xf>
    <xf numFmtId="183" fontId="1" fillId="0" borderId="10" xfId="34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 applyProtection="1">
      <alignment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right" vertical="center"/>
      <protection locked="0"/>
    </xf>
    <xf numFmtId="0" fontId="5" fillId="0" borderId="10" xfId="0" applyFont="1" applyBorder="1" applyAlignment="1" applyProtection="1">
      <alignment horizontal="right" vertical="center"/>
      <protection locked="0"/>
    </xf>
    <xf numFmtId="0" fontId="4" fillId="16" borderId="14" xfId="0" applyFont="1" applyFill="1" applyBorder="1" applyAlignment="1" applyProtection="1">
      <alignment horizontal="right" vertical="center"/>
      <protection/>
    </xf>
    <xf numFmtId="0" fontId="5" fillId="0" borderId="17" xfId="0" applyFont="1" applyBorder="1" applyAlignment="1" applyProtection="1">
      <alignment horizontal="right" vertical="center"/>
      <protection locked="0"/>
    </xf>
    <xf numFmtId="0" fontId="4" fillId="16" borderId="10" xfId="0" applyFont="1" applyFill="1" applyBorder="1" applyAlignment="1" applyProtection="1">
      <alignment horizontal="right" vertical="center"/>
      <protection/>
    </xf>
    <xf numFmtId="0" fontId="5" fillId="0" borderId="16" xfId="0" applyFont="1" applyBorder="1" applyAlignment="1" applyProtection="1">
      <alignment horizontal="right" vertical="center"/>
      <protection locked="0"/>
    </xf>
    <xf numFmtId="0" fontId="4" fillId="0" borderId="10" xfId="0" applyFont="1" applyBorder="1" applyAlignment="1" applyProtection="1">
      <alignment horizontal="right" vertical="center"/>
      <protection locked="0"/>
    </xf>
    <xf numFmtId="0" fontId="5" fillId="16" borderId="10" xfId="0" applyFont="1" applyFill="1" applyBorder="1" applyAlignment="1" applyProtection="1">
      <alignment horizontal="right" vertical="center"/>
      <protection/>
    </xf>
    <xf numFmtId="180" fontId="5" fillId="16" borderId="10" xfId="0" applyNumberFormat="1" applyFont="1" applyFill="1" applyBorder="1" applyAlignment="1" applyProtection="1">
      <alignment horizontal="right" vertical="center"/>
      <protection/>
    </xf>
    <xf numFmtId="180" fontId="5" fillId="16" borderId="17" xfId="0" applyNumberFormat="1" applyFont="1" applyFill="1" applyBorder="1" applyAlignment="1" applyProtection="1">
      <alignment horizontal="right" vertical="center"/>
      <protection/>
    </xf>
    <xf numFmtId="0" fontId="5" fillId="16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right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182" fontId="4" fillId="0" borderId="10" xfId="34" applyNumberFormat="1" applyFont="1" applyBorder="1" applyAlignment="1">
      <alignment horizontal="center" vertical="center"/>
    </xf>
    <xf numFmtId="182" fontId="4" fillId="0" borderId="10" xfId="34" applyNumberFormat="1" applyFont="1" applyBorder="1" applyAlignment="1">
      <alignment vertical="center"/>
    </xf>
    <xf numFmtId="10" fontId="4" fillId="0" borderId="10" xfId="40" applyNumberFormat="1" applyFont="1" applyBorder="1" applyAlignment="1">
      <alignment vertical="center"/>
    </xf>
    <xf numFmtId="9" fontId="4" fillId="0" borderId="10" xfId="40" applyFont="1" applyBorder="1" applyAlignment="1">
      <alignment vertical="center"/>
    </xf>
    <xf numFmtId="182" fontId="4" fillId="0" borderId="0" xfId="34" applyNumberFormat="1" applyFont="1" applyAlignment="1">
      <alignment vertical="center"/>
    </xf>
    <xf numFmtId="0" fontId="5" fillId="0" borderId="18" xfId="0" applyFont="1" applyBorder="1" applyAlignment="1" applyProtection="1">
      <alignment horizontal="right" vertical="center"/>
      <protection locked="0"/>
    </xf>
    <xf numFmtId="0" fontId="4" fillId="0" borderId="10" xfId="0" applyFont="1" applyBorder="1" applyAlignment="1">
      <alignment vertical="center"/>
    </xf>
    <xf numFmtId="176" fontId="5" fillId="0" borderId="10" xfId="0" applyNumberFormat="1" applyFont="1" applyBorder="1" applyAlignment="1">
      <alignment vertical="center"/>
    </xf>
    <xf numFmtId="176" fontId="4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182" fontId="18" fillId="0" borderId="10" xfId="34" applyNumberFormat="1" applyFont="1" applyBorder="1" applyAlignment="1">
      <alignment horizontal="right" vertical="center"/>
    </xf>
    <xf numFmtId="0" fontId="4" fillId="16" borderId="10" xfId="33" applyFont="1" applyFill="1" applyBorder="1" applyAlignment="1" applyProtection="1">
      <alignment horizontal="right" vertical="center"/>
      <protection locked="0"/>
    </xf>
    <xf numFmtId="0" fontId="5" fillId="16" borderId="16" xfId="0" applyFont="1" applyFill="1" applyBorder="1" applyAlignment="1" applyProtection="1">
      <alignment horizontal="right" vertical="center"/>
      <protection/>
    </xf>
    <xf numFmtId="0" fontId="4" fillId="16" borderId="19" xfId="0" applyFont="1" applyFill="1" applyBorder="1" applyAlignment="1" applyProtection="1">
      <alignment horizontal="right" vertical="center"/>
      <protection/>
    </xf>
    <xf numFmtId="0" fontId="1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176" fontId="4" fillId="0" borderId="10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 wrapText="1" shrinkToFit="1"/>
    </xf>
    <xf numFmtId="0" fontId="20" fillId="0" borderId="10" xfId="0" applyFont="1" applyBorder="1" applyAlignment="1">
      <alignment vertical="center" wrapText="1"/>
    </xf>
    <xf numFmtId="176" fontId="11" fillId="0" borderId="10" xfId="0" applyNumberFormat="1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176" fontId="2" fillId="0" borderId="10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 wrapText="1" shrinkToFit="1"/>
    </xf>
    <xf numFmtId="0" fontId="0" fillId="0" borderId="0" xfId="0" applyAlignment="1">
      <alignment vertical="center" wrapText="1"/>
    </xf>
    <xf numFmtId="176" fontId="2" fillId="0" borderId="10" xfId="0" applyNumberFormat="1" applyFont="1" applyBorder="1" applyAlignment="1">
      <alignment vertical="center" wrapText="1" shrinkToFit="1"/>
    </xf>
    <xf numFmtId="0" fontId="18" fillId="0" borderId="12" xfId="0" applyFont="1" applyBorder="1" applyAlignment="1">
      <alignment horizontal="center" vertical="center"/>
    </xf>
    <xf numFmtId="182" fontId="18" fillId="0" borderId="12" xfId="34" applyNumberFormat="1" applyFont="1" applyBorder="1" applyAlignment="1">
      <alignment horizontal="center" vertical="center"/>
    </xf>
    <xf numFmtId="182" fontId="18" fillId="0" borderId="20" xfId="34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182" fontId="18" fillId="0" borderId="21" xfId="34" applyNumberFormat="1" applyFont="1" applyBorder="1" applyAlignment="1">
      <alignment horizontal="right" vertical="center"/>
    </xf>
    <xf numFmtId="0" fontId="21" fillId="0" borderId="10" xfId="0" applyFont="1" applyBorder="1" applyAlignment="1">
      <alignment horizontal="center" vertical="center"/>
    </xf>
    <xf numFmtId="182" fontId="22" fillId="0" borderId="10" xfId="34" applyNumberFormat="1" applyFont="1" applyBorder="1" applyAlignment="1">
      <alignment horizontal="right" vertical="center"/>
    </xf>
    <xf numFmtId="182" fontId="22" fillId="0" borderId="21" xfId="34" applyNumberFormat="1" applyFont="1" applyBorder="1" applyAlignment="1">
      <alignment horizontal="right" vertical="center"/>
    </xf>
    <xf numFmtId="182" fontId="23" fillId="0" borderId="10" xfId="34" applyNumberFormat="1" applyFont="1" applyBorder="1" applyAlignment="1">
      <alignment horizontal="right" vertical="center"/>
    </xf>
    <xf numFmtId="0" fontId="18" fillId="0" borderId="0" xfId="0" applyFont="1" applyAlignment="1">
      <alignment vertical="center"/>
    </xf>
    <xf numFmtId="182" fontId="18" fillId="0" borderId="0" xfId="34" applyNumberFormat="1" applyFont="1" applyAlignment="1">
      <alignment horizontal="right" vertical="center"/>
    </xf>
    <xf numFmtId="0" fontId="4" fillId="0" borderId="0" xfId="0" applyFont="1" applyBorder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182" fontId="0" fillId="0" borderId="10" xfId="34" applyNumberFormat="1" applyFont="1" applyBorder="1" applyAlignment="1">
      <alignment vertical="center"/>
    </xf>
    <xf numFmtId="176" fontId="0" fillId="0" borderId="10" xfId="0" applyNumberFormat="1" applyFont="1" applyBorder="1" applyAlignment="1">
      <alignment horizontal="center" vertical="center"/>
    </xf>
    <xf numFmtId="176" fontId="24" fillId="0" borderId="10" xfId="0" applyNumberFormat="1" applyFont="1" applyBorder="1" applyAlignment="1">
      <alignment horizontal="center" vertical="center" wrapText="1" shrinkToFit="1"/>
    </xf>
    <xf numFmtId="176" fontId="13" fillId="0" borderId="10" xfId="0" applyNumberFormat="1" applyFont="1" applyBorder="1" applyAlignment="1">
      <alignment vertical="center"/>
    </xf>
    <xf numFmtId="0" fontId="0" fillId="0" borderId="15" xfId="0" applyFont="1" applyBorder="1" applyAlignment="1">
      <alignment vertical="center" wrapText="1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10" fontId="4" fillId="0" borderId="0" xfId="0" applyNumberFormat="1" applyFont="1" applyAlignment="1">
      <alignment vertical="center"/>
    </xf>
    <xf numFmtId="0" fontId="4" fillId="0" borderId="22" xfId="0" applyFont="1" applyFill="1" applyBorder="1" applyAlignment="1">
      <alignment horizontal="left" vertical="top" wrapText="1"/>
    </xf>
    <xf numFmtId="0" fontId="4" fillId="0" borderId="23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top" wrapText="1"/>
    </xf>
    <xf numFmtId="0" fontId="4" fillId="0" borderId="25" xfId="0" applyFont="1" applyBorder="1" applyAlignment="1">
      <alignment horizontal="left" vertical="top" wrapText="1"/>
    </xf>
    <xf numFmtId="0" fontId="4" fillId="0" borderId="25" xfId="0" applyFont="1" applyFill="1" applyBorder="1" applyAlignment="1">
      <alignment horizontal="left" vertical="top" wrapText="1"/>
    </xf>
    <xf numFmtId="0" fontId="8" fillId="0" borderId="26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horizontal="left" vertical="top"/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19" fillId="0" borderId="15" xfId="0" applyFont="1" applyBorder="1" applyAlignment="1">
      <alignment horizontal="left" vertical="center"/>
    </xf>
    <xf numFmtId="0" fontId="19" fillId="0" borderId="16" xfId="0" applyFont="1" applyBorder="1" applyAlignment="1">
      <alignment horizontal="left" vertical="center"/>
    </xf>
    <xf numFmtId="0" fontId="19" fillId="0" borderId="14" xfId="0" applyFont="1" applyBorder="1" applyAlignment="1">
      <alignment horizontal="right" vertical="center"/>
    </xf>
    <xf numFmtId="0" fontId="19" fillId="0" borderId="15" xfId="0" applyFont="1" applyBorder="1" applyAlignment="1">
      <alignment horizontal="right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176" fontId="4" fillId="0" borderId="14" xfId="0" applyNumberFormat="1" applyFont="1" applyBorder="1" applyAlignment="1">
      <alignment horizontal="center" vertical="center"/>
    </xf>
    <xf numFmtId="176" fontId="4" fillId="0" borderId="16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16" fillId="0" borderId="27" xfId="0" applyFont="1" applyBorder="1" applyAlignment="1">
      <alignment horizontal="left" vertical="center"/>
    </xf>
    <xf numFmtId="0" fontId="16" fillId="0" borderId="27" xfId="0" applyFont="1" applyBorder="1" applyAlignment="1">
      <alignment horizontal="right" vertical="center"/>
    </xf>
    <xf numFmtId="0" fontId="4" fillId="0" borderId="2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left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top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Sheet1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5%20&#21508;&#29677;&#23566;&#24107;\&#29577;&#22899;\&#21320;&#39184;&#24115;102&#23416;&#24180;&#24230;\102&#23416;&#24180;&#24230;&#23416;&#26657;&#21320;&#39184;&#36027;&#26126;&#32048;&#20998;&#39006;&#24115;&#21450;&#32080;&#31639;&#34920;.xls1001.&#23436;&#25104;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總帳"/>
      <sheetName val="學年結算"/>
      <sheetName val="07分類帳"/>
      <sheetName val="07結算"/>
      <sheetName val="08分類帳"/>
      <sheetName val="08結算"/>
      <sheetName val="09分類帳"/>
      <sheetName val="09結算"/>
      <sheetName val="10分類帳"/>
      <sheetName val="10結算"/>
      <sheetName val="11分類帳"/>
      <sheetName val="11結算"/>
      <sheetName val="12分類帳"/>
      <sheetName val="12結算"/>
      <sheetName val="01分類帳"/>
      <sheetName val="01結算"/>
      <sheetName val="02分類帳"/>
      <sheetName val="02結算"/>
      <sheetName val="03分類帳"/>
      <sheetName val="03結算"/>
      <sheetName val="04分類帳"/>
      <sheetName val="04結算"/>
      <sheetName val="05分類帳"/>
      <sheetName val="05結算"/>
      <sheetName val="06分類帳"/>
      <sheetName val="06結算"/>
    </sheetNames>
    <sheetDataSet>
      <sheetData sheetId="4">
        <row r="1">
          <cell r="A1" t="str">
            <v>嘉義縣梅山鄉仁和國民小學</v>
          </cell>
        </row>
        <row r="18">
          <cell r="G18">
            <v>0</v>
          </cell>
          <cell r="H18">
            <v>0</v>
          </cell>
          <cell r="I18">
            <v>0</v>
          </cell>
          <cell r="J18">
            <v>0</v>
          </cell>
          <cell r="M18">
            <v>0</v>
          </cell>
          <cell r="N1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5"/>
  <sheetViews>
    <sheetView zoomScalePageLayoutView="0" workbookViewId="0" topLeftCell="C1">
      <pane ySplit="2" topLeftCell="BM3" activePane="bottomLeft" state="frozen"/>
      <selection pane="topLeft" activeCell="A1" sqref="A1"/>
      <selection pane="bottomLeft" activeCell="J117" sqref="J117"/>
    </sheetView>
  </sheetViews>
  <sheetFormatPr defaultColWidth="8.875" defaultRowHeight="22.5" customHeight="1"/>
  <cols>
    <col min="1" max="3" width="5.75390625" style="11" customWidth="1"/>
    <col min="4" max="4" width="7.25390625" style="8" customWidth="1"/>
    <col min="5" max="5" width="24.50390625" style="94" customWidth="1"/>
    <col min="6" max="6" width="13.25390625" style="95" customWidth="1"/>
    <col min="7" max="7" width="14.125" style="95" customWidth="1"/>
    <col min="8" max="8" width="15.50390625" style="95" customWidth="1"/>
    <col min="9" max="16384" width="8.875" style="8" customWidth="1"/>
  </cols>
  <sheetData>
    <row r="1" spans="1:8" ht="32.25" customHeight="1" thickBot="1">
      <c r="A1" s="114" t="s">
        <v>231</v>
      </c>
      <c r="B1" s="114"/>
      <c r="C1" s="114"/>
      <c r="D1" s="114"/>
      <c r="E1" s="114"/>
      <c r="F1" s="114"/>
      <c r="G1" s="114"/>
      <c r="H1" s="114"/>
    </row>
    <row r="2" spans="1:8" ht="40.5" customHeight="1">
      <c r="A2" s="5" t="s">
        <v>20</v>
      </c>
      <c r="B2" s="6" t="s">
        <v>21</v>
      </c>
      <c r="C2" s="6" t="s">
        <v>22</v>
      </c>
      <c r="D2" s="7" t="s">
        <v>23</v>
      </c>
      <c r="E2" s="85" t="s">
        <v>24</v>
      </c>
      <c r="F2" s="86" t="s">
        <v>25</v>
      </c>
      <c r="G2" s="86" t="s">
        <v>26</v>
      </c>
      <c r="H2" s="87" t="s">
        <v>27</v>
      </c>
    </row>
    <row r="3" spans="1:8" ht="22.5" customHeight="1">
      <c r="A3" s="9">
        <v>102</v>
      </c>
      <c r="B3" s="10">
        <v>7</v>
      </c>
      <c r="C3" s="10">
        <v>1</v>
      </c>
      <c r="D3" s="10"/>
      <c r="E3" s="88" t="s">
        <v>127</v>
      </c>
      <c r="F3" s="68">
        <f>'07分類帳'!F5</f>
        <v>0</v>
      </c>
      <c r="G3" s="68"/>
      <c r="H3" s="89">
        <v>123852</v>
      </c>
    </row>
    <row r="4" spans="1:8" ht="22.5" customHeight="1">
      <c r="A4" s="9">
        <v>102</v>
      </c>
      <c r="B4" s="10">
        <v>9</v>
      </c>
      <c r="C4" s="10">
        <v>30</v>
      </c>
      <c r="D4" s="10"/>
      <c r="E4" s="88" t="s">
        <v>151</v>
      </c>
      <c r="F4" s="68">
        <f>'09分類帳'!F21</f>
        <v>55030</v>
      </c>
      <c r="G4" s="68"/>
      <c r="H4" s="89">
        <f>F4-G4</f>
        <v>55030</v>
      </c>
    </row>
    <row r="5" spans="1:8" ht="22.5" customHeight="1">
      <c r="A5" s="9"/>
      <c r="B5" s="10"/>
      <c r="C5" s="10"/>
      <c r="D5" s="10"/>
      <c r="E5" s="88" t="s">
        <v>7</v>
      </c>
      <c r="F5" s="68"/>
      <c r="G5" s="68">
        <f>'09分類帳'!G21</f>
        <v>644</v>
      </c>
      <c r="H5" s="89">
        <f aca="true" t="shared" si="0" ref="H5:H11">H4+F5-G5</f>
        <v>54386</v>
      </c>
    </row>
    <row r="6" spans="1:8" ht="22.5" customHeight="1">
      <c r="A6" s="9"/>
      <c r="B6" s="10"/>
      <c r="C6" s="10"/>
      <c r="D6" s="10"/>
      <c r="E6" s="88" t="s">
        <v>33</v>
      </c>
      <c r="F6" s="68"/>
      <c r="G6" s="68">
        <f>'09分類帳'!H21</f>
        <v>20723</v>
      </c>
      <c r="H6" s="89">
        <f t="shared" si="0"/>
        <v>33663</v>
      </c>
    </row>
    <row r="7" spans="1:8" ht="22.5" customHeight="1">
      <c r="A7" s="9"/>
      <c r="B7" s="10"/>
      <c r="C7" s="10"/>
      <c r="D7" s="10"/>
      <c r="E7" s="88" t="s">
        <v>8</v>
      </c>
      <c r="F7" s="68"/>
      <c r="G7" s="68">
        <f>'09分類帳'!I21</f>
        <v>820</v>
      </c>
      <c r="H7" s="89">
        <f t="shared" si="0"/>
        <v>32843</v>
      </c>
    </row>
    <row r="8" spans="1:8" ht="22.5" customHeight="1">
      <c r="A8" s="9"/>
      <c r="B8" s="10"/>
      <c r="C8" s="10"/>
      <c r="D8" s="10"/>
      <c r="E8" s="88" t="s">
        <v>9</v>
      </c>
      <c r="F8" s="68"/>
      <c r="G8" s="68">
        <f>'09分類帳'!J21</f>
        <v>1460</v>
      </c>
      <c r="H8" s="89">
        <f t="shared" si="0"/>
        <v>31383</v>
      </c>
    </row>
    <row r="9" spans="1:8" ht="22.5" customHeight="1">
      <c r="A9" s="9"/>
      <c r="B9" s="10"/>
      <c r="C9" s="10"/>
      <c r="D9" s="10"/>
      <c r="E9" s="88" t="s">
        <v>16</v>
      </c>
      <c r="F9" s="68"/>
      <c r="G9" s="68">
        <f>'09分類帳'!K21</f>
        <v>16969</v>
      </c>
      <c r="H9" s="89">
        <f t="shared" si="0"/>
        <v>14414</v>
      </c>
    </row>
    <row r="10" spans="1:8" ht="22.5" customHeight="1">
      <c r="A10" s="9"/>
      <c r="B10" s="10"/>
      <c r="C10" s="10"/>
      <c r="D10" s="10"/>
      <c r="E10" s="88" t="s">
        <v>116</v>
      </c>
      <c r="F10" s="68"/>
      <c r="G10" s="68">
        <f>'09分類帳'!L22</f>
        <v>8478</v>
      </c>
      <c r="H10" s="89">
        <f t="shared" si="0"/>
        <v>5936</v>
      </c>
    </row>
    <row r="11" spans="1:8" ht="22.5" customHeight="1">
      <c r="A11" s="9"/>
      <c r="B11" s="10"/>
      <c r="C11" s="10"/>
      <c r="D11" s="10"/>
      <c r="E11" s="88" t="s">
        <v>28</v>
      </c>
      <c r="F11" s="68"/>
      <c r="G11" s="68">
        <f>'09分類帳'!M21</f>
        <v>0</v>
      </c>
      <c r="H11" s="89">
        <f t="shared" si="0"/>
        <v>5936</v>
      </c>
    </row>
    <row r="12" spans="1:8" ht="22.5" customHeight="1">
      <c r="A12" s="9"/>
      <c r="B12" s="10"/>
      <c r="C12" s="10"/>
      <c r="D12" s="10"/>
      <c r="E12" s="88" t="s">
        <v>10</v>
      </c>
      <c r="F12" s="68"/>
      <c r="G12" s="68">
        <f>'09分類帳'!N21</f>
        <v>2025</v>
      </c>
      <c r="H12" s="89">
        <f>H11+F12-G12</f>
        <v>3911</v>
      </c>
    </row>
    <row r="13" spans="1:8" ht="22.5" customHeight="1">
      <c r="A13" s="9"/>
      <c r="B13" s="10"/>
      <c r="C13" s="10"/>
      <c r="D13" s="10"/>
      <c r="E13" s="90" t="s">
        <v>29</v>
      </c>
      <c r="F13" s="91">
        <f>SUM(F4:F12)</f>
        <v>55030</v>
      </c>
      <c r="G13" s="91">
        <f>SUM(G5:G12)</f>
        <v>51119</v>
      </c>
      <c r="H13" s="92">
        <f>F13-G13</f>
        <v>3911</v>
      </c>
    </row>
    <row r="14" spans="1:8" ht="22.5" customHeight="1">
      <c r="A14" s="9"/>
      <c r="B14" s="10"/>
      <c r="C14" s="10"/>
      <c r="D14" s="10"/>
      <c r="E14" s="90" t="s">
        <v>117</v>
      </c>
      <c r="F14" s="91">
        <f>F13+H3</f>
        <v>178882</v>
      </c>
      <c r="G14" s="91">
        <f>G13</f>
        <v>51119</v>
      </c>
      <c r="H14" s="92">
        <f>F14-G14</f>
        <v>127763</v>
      </c>
    </row>
    <row r="15" spans="1:8" ht="22.5" customHeight="1">
      <c r="A15" s="9">
        <v>102</v>
      </c>
      <c r="B15" s="10">
        <v>10</v>
      </c>
      <c r="C15" s="10">
        <v>31</v>
      </c>
      <c r="D15" s="10"/>
      <c r="E15" s="88" t="s">
        <v>152</v>
      </c>
      <c r="F15" s="68">
        <f>'10分類帳'!F26</f>
        <v>95790</v>
      </c>
      <c r="G15" s="68"/>
      <c r="H15" s="89">
        <f>H14+F15-G15</f>
        <v>223553</v>
      </c>
    </row>
    <row r="16" spans="1:8" ht="22.5" customHeight="1">
      <c r="A16" s="9"/>
      <c r="B16" s="10"/>
      <c r="C16" s="10"/>
      <c r="D16" s="10"/>
      <c r="E16" s="88" t="s">
        <v>7</v>
      </c>
      <c r="F16" s="68"/>
      <c r="G16" s="68">
        <f>'10分類帳'!G26</f>
        <v>0</v>
      </c>
      <c r="H16" s="89">
        <f aca="true" t="shared" si="1" ref="H16:H22">H15+F16-G16</f>
        <v>223553</v>
      </c>
    </row>
    <row r="17" spans="1:8" ht="22.5" customHeight="1">
      <c r="A17" s="9"/>
      <c r="B17" s="10"/>
      <c r="C17" s="10"/>
      <c r="D17" s="10"/>
      <c r="E17" s="88" t="s">
        <v>33</v>
      </c>
      <c r="F17" s="68"/>
      <c r="G17" s="68">
        <f>'10分類帳'!H26</f>
        <v>29455</v>
      </c>
      <c r="H17" s="89">
        <f t="shared" si="1"/>
        <v>194098</v>
      </c>
    </row>
    <row r="18" spans="1:8" ht="22.5" customHeight="1">
      <c r="A18" s="9"/>
      <c r="B18" s="10"/>
      <c r="C18" s="10"/>
      <c r="D18" s="10"/>
      <c r="E18" s="88" t="s">
        <v>8</v>
      </c>
      <c r="F18" s="68"/>
      <c r="G18" s="68">
        <f>'10分類帳'!I26</f>
        <v>820</v>
      </c>
      <c r="H18" s="89">
        <f t="shared" si="1"/>
        <v>193278</v>
      </c>
    </row>
    <row r="19" spans="1:8" ht="22.5" customHeight="1">
      <c r="A19" s="9"/>
      <c r="B19" s="10"/>
      <c r="C19" s="10"/>
      <c r="D19" s="10"/>
      <c r="E19" s="88" t="s">
        <v>9</v>
      </c>
      <c r="F19" s="68"/>
      <c r="G19" s="68">
        <f>'10分類帳'!J26</f>
        <v>1220</v>
      </c>
      <c r="H19" s="89">
        <f t="shared" si="1"/>
        <v>192058</v>
      </c>
    </row>
    <row r="20" spans="1:8" ht="22.5" customHeight="1">
      <c r="A20" s="9"/>
      <c r="B20" s="10"/>
      <c r="C20" s="10"/>
      <c r="D20" s="10"/>
      <c r="E20" s="88" t="s">
        <v>16</v>
      </c>
      <c r="F20" s="68"/>
      <c r="G20" s="68">
        <f>'10分類帳'!K26</f>
        <v>16971</v>
      </c>
      <c r="H20" s="89">
        <f t="shared" si="1"/>
        <v>175087</v>
      </c>
    </row>
    <row r="21" spans="1:8" ht="22.5" customHeight="1">
      <c r="A21" s="9"/>
      <c r="B21" s="10"/>
      <c r="C21" s="10"/>
      <c r="D21" s="10"/>
      <c r="E21" s="88" t="s">
        <v>116</v>
      </c>
      <c r="F21" s="68"/>
      <c r="G21" s="68">
        <f>'10分類帳'!L26</f>
        <v>0</v>
      </c>
      <c r="H21" s="89">
        <f t="shared" si="1"/>
        <v>175087</v>
      </c>
    </row>
    <row r="22" spans="1:8" ht="22.5" customHeight="1">
      <c r="A22" s="9"/>
      <c r="B22" s="10"/>
      <c r="C22" s="10"/>
      <c r="D22" s="10"/>
      <c r="E22" s="88" t="s">
        <v>28</v>
      </c>
      <c r="F22" s="68"/>
      <c r="G22" s="68">
        <f>'10分類帳'!M26</f>
        <v>0</v>
      </c>
      <c r="H22" s="89">
        <f t="shared" si="1"/>
        <v>175087</v>
      </c>
    </row>
    <row r="23" spans="1:8" ht="22.5" customHeight="1">
      <c r="A23" s="9"/>
      <c r="B23" s="10"/>
      <c r="C23" s="10"/>
      <c r="D23" s="10"/>
      <c r="E23" s="88" t="s">
        <v>10</v>
      </c>
      <c r="F23" s="68"/>
      <c r="G23" s="68">
        <f>'10分類帳'!N26</f>
        <v>74</v>
      </c>
      <c r="H23" s="89">
        <f>H22+F23-G23</f>
        <v>175013</v>
      </c>
    </row>
    <row r="24" spans="1:8" ht="22.5" customHeight="1">
      <c r="A24" s="9"/>
      <c r="B24" s="10"/>
      <c r="C24" s="10"/>
      <c r="D24" s="10"/>
      <c r="E24" s="90" t="s">
        <v>29</v>
      </c>
      <c r="F24" s="91">
        <f>SUM(F15:F23)</f>
        <v>95790</v>
      </c>
      <c r="G24" s="91">
        <f>SUM(G16:G23)</f>
        <v>48540</v>
      </c>
      <c r="H24" s="92">
        <f>F24-G24</f>
        <v>47250</v>
      </c>
    </row>
    <row r="25" spans="1:8" ht="22.5" customHeight="1">
      <c r="A25" s="9"/>
      <c r="B25" s="10"/>
      <c r="C25" s="10"/>
      <c r="D25" s="10"/>
      <c r="E25" s="90" t="s">
        <v>118</v>
      </c>
      <c r="F25" s="91">
        <f>F14+F24</f>
        <v>274672</v>
      </c>
      <c r="G25" s="91">
        <f>G14+G24</f>
        <v>99659</v>
      </c>
      <c r="H25" s="92">
        <f>F25-G25</f>
        <v>175013</v>
      </c>
    </row>
    <row r="26" spans="1:8" ht="22.5" customHeight="1">
      <c r="A26" s="9">
        <v>102</v>
      </c>
      <c r="B26" s="10">
        <v>11</v>
      </c>
      <c r="C26" s="10">
        <v>30</v>
      </c>
      <c r="D26" s="10"/>
      <c r="E26" s="88" t="s">
        <v>153</v>
      </c>
      <c r="F26" s="68" t="e">
        <f>#REF!</f>
        <v>#REF!</v>
      </c>
      <c r="G26" s="68"/>
      <c r="H26" s="89" t="e">
        <f>H25+F26-G26</f>
        <v>#REF!</v>
      </c>
    </row>
    <row r="27" spans="1:8" ht="22.5" customHeight="1">
      <c r="A27" s="9"/>
      <c r="B27" s="10"/>
      <c r="C27" s="10"/>
      <c r="D27" s="10"/>
      <c r="E27" s="88" t="s">
        <v>7</v>
      </c>
      <c r="F27" s="68"/>
      <c r="G27" s="68" t="e">
        <f>#REF!</f>
        <v>#REF!</v>
      </c>
      <c r="H27" s="89" t="e">
        <f>H26+F27-G27</f>
        <v>#REF!</v>
      </c>
    </row>
    <row r="28" spans="1:8" ht="22.5" customHeight="1">
      <c r="A28" s="9"/>
      <c r="B28" s="10"/>
      <c r="C28" s="10"/>
      <c r="D28" s="10"/>
      <c r="E28" s="88" t="s">
        <v>33</v>
      </c>
      <c r="F28" s="68"/>
      <c r="G28" s="68" t="e">
        <f>#REF!</f>
        <v>#REF!</v>
      </c>
      <c r="H28" s="89" t="e">
        <f aca="true" t="shared" si="2" ref="H28:H33">H27+F28-G28</f>
        <v>#REF!</v>
      </c>
    </row>
    <row r="29" spans="1:8" ht="22.5" customHeight="1">
      <c r="A29" s="9"/>
      <c r="B29" s="10"/>
      <c r="C29" s="10"/>
      <c r="D29" s="10"/>
      <c r="E29" s="88" t="s">
        <v>8</v>
      </c>
      <c r="F29" s="68"/>
      <c r="G29" s="68" t="e">
        <f>#REF!</f>
        <v>#REF!</v>
      </c>
      <c r="H29" s="89" t="e">
        <f t="shared" si="2"/>
        <v>#REF!</v>
      </c>
    </row>
    <row r="30" spans="1:8" ht="22.5" customHeight="1">
      <c r="A30" s="9"/>
      <c r="B30" s="10"/>
      <c r="C30" s="10"/>
      <c r="D30" s="10"/>
      <c r="E30" s="88" t="s">
        <v>9</v>
      </c>
      <c r="F30" s="68"/>
      <c r="G30" s="68" t="e">
        <f>#REF!</f>
        <v>#REF!</v>
      </c>
      <c r="H30" s="89" t="e">
        <f t="shared" si="2"/>
        <v>#REF!</v>
      </c>
    </row>
    <row r="31" spans="1:8" ht="22.5" customHeight="1">
      <c r="A31" s="9"/>
      <c r="B31" s="10"/>
      <c r="C31" s="10"/>
      <c r="D31" s="10"/>
      <c r="E31" s="88" t="s">
        <v>16</v>
      </c>
      <c r="F31" s="68"/>
      <c r="G31" s="68" t="e">
        <f>#REF!</f>
        <v>#REF!</v>
      </c>
      <c r="H31" s="89" t="e">
        <f t="shared" si="2"/>
        <v>#REF!</v>
      </c>
    </row>
    <row r="32" spans="1:8" ht="22.5" customHeight="1">
      <c r="A32" s="9"/>
      <c r="B32" s="10"/>
      <c r="C32" s="10"/>
      <c r="D32" s="10"/>
      <c r="E32" s="88" t="s">
        <v>116</v>
      </c>
      <c r="F32" s="68"/>
      <c r="G32" s="68" t="e">
        <f>#REF!</f>
        <v>#REF!</v>
      </c>
      <c r="H32" s="89" t="e">
        <f t="shared" si="2"/>
        <v>#REF!</v>
      </c>
    </row>
    <row r="33" spans="1:8" ht="22.5" customHeight="1">
      <c r="A33" s="9"/>
      <c r="B33" s="10"/>
      <c r="C33" s="10"/>
      <c r="D33" s="10"/>
      <c r="E33" s="88" t="s">
        <v>28</v>
      </c>
      <c r="F33" s="68"/>
      <c r="G33" s="68" t="e">
        <f>#REF!</f>
        <v>#REF!</v>
      </c>
      <c r="H33" s="89" t="e">
        <f t="shared" si="2"/>
        <v>#REF!</v>
      </c>
    </row>
    <row r="34" spans="1:8" ht="22.5" customHeight="1">
      <c r="A34" s="9"/>
      <c r="B34" s="10"/>
      <c r="C34" s="10"/>
      <c r="D34" s="10"/>
      <c r="E34" s="88" t="s">
        <v>10</v>
      </c>
      <c r="F34" s="68"/>
      <c r="G34" s="68" t="e">
        <f>#REF!</f>
        <v>#REF!</v>
      </c>
      <c r="H34" s="89" t="e">
        <f>H33+F34-G34</f>
        <v>#REF!</v>
      </c>
    </row>
    <row r="35" spans="1:8" ht="22.5" customHeight="1">
      <c r="A35" s="9"/>
      <c r="B35" s="10"/>
      <c r="C35" s="10"/>
      <c r="D35" s="10"/>
      <c r="E35" s="90" t="s">
        <v>29</v>
      </c>
      <c r="F35" s="91" t="e">
        <f>SUM(F26:F34)</f>
        <v>#REF!</v>
      </c>
      <c r="G35" s="91" t="e">
        <f>SUM(G27:G34)</f>
        <v>#REF!</v>
      </c>
      <c r="H35" s="92" t="e">
        <f>F35-G35</f>
        <v>#REF!</v>
      </c>
    </row>
    <row r="36" spans="1:8" ht="22.5" customHeight="1">
      <c r="A36" s="9"/>
      <c r="B36" s="10"/>
      <c r="C36" s="10"/>
      <c r="D36" s="10"/>
      <c r="E36" s="90" t="s">
        <v>119</v>
      </c>
      <c r="F36" s="91" t="e">
        <f>F35+F25</f>
        <v>#REF!</v>
      </c>
      <c r="G36" s="91" t="e">
        <f>G35+G25</f>
        <v>#REF!</v>
      </c>
      <c r="H36" s="92" t="e">
        <f>F36-G36</f>
        <v>#REF!</v>
      </c>
    </row>
    <row r="37" spans="1:8" ht="22.5" customHeight="1">
      <c r="A37" s="9">
        <v>102</v>
      </c>
      <c r="B37" s="10">
        <v>12</v>
      </c>
      <c r="C37" s="10">
        <v>31</v>
      </c>
      <c r="D37" s="10"/>
      <c r="E37" s="88" t="s">
        <v>154</v>
      </c>
      <c r="F37" s="68" t="e">
        <f>#REF!</f>
        <v>#REF!</v>
      </c>
      <c r="G37" s="68"/>
      <c r="H37" s="89" t="e">
        <f>H36+F37-G37</f>
        <v>#REF!</v>
      </c>
    </row>
    <row r="38" spans="1:8" ht="22.5" customHeight="1">
      <c r="A38" s="9"/>
      <c r="B38" s="10"/>
      <c r="C38" s="10"/>
      <c r="D38" s="10"/>
      <c r="E38" s="88" t="s">
        <v>7</v>
      </c>
      <c r="F38" s="68"/>
      <c r="G38" s="68" t="e">
        <f>#REF!</f>
        <v>#REF!</v>
      </c>
      <c r="H38" s="89" t="e">
        <f aca="true" t="shared" si="3" ref="H38:H44">H37+F38-G38</f>
        <v>#REF!</v>
      </c>
    </row>
    <row r="39" spans="1:8" ht="22.5" customHeight="1">
      <c r="A39" s="9"/>
      <c r="B39" s="10"/>
      <c r="C39" s="10"/>
      <c r="D39" s="10"/>
      <c r="E39" s="88" t="s">
        <v>33</v>
      </c>
      <c r="F39" s="68"/>
      <c r="G39" s="68" t="e">
        <f>#REF!</f>
        <v>#REF!</v>
      </c>
      <c r="H39" s="89" t="e">
        <f t="shared" si="3"/>
        <v>#REF!</v>
      </c>
    </row>
    <row r="40" spans="1:8" ht="22.5" customHeight="1">
      <c r="A40" s="9"/>
      <c r="B40" s="10"/>
      <c r="C40" s="10"/>
      <c r="D40" s="10"/>
      <c r="E40" s="88" t="s">
        <v>8</v>
      </c>
      <c r="F40" s="68"/>
      <c r="G40" s="68" t="e">
        <f>#REF!</f>
        <v>#REF!</v>
      </c>
      <c r="H40" s="89" t="e">
        <f t="shared" si="3"/>
        <v>#REF!</v>
      </c>
    </row>
    <row r="41" spans="1:8" ht="22.5" customHeight="1">
      <c r="A41" s="9"/>
      <c r="B41" s="10"/>
      <c r="C41" s="10"/>
      <c r="D41" s="10"/>
      <c r="E41" s="88" t="s">
        <v>9</v>
      </c>
      <c r="F41" s="68"/>
      <c r="G41" s="68" t="e">
        <f>#REF!</f>
        <v>#REF!</v>
      </c>
      <c r="H41" s="89" t="e">
        <f t="shared" si="3"/>
        <v>#REF!</v>
      </c>
    </row>
    <row r="42" spans="1:8" ht="22.5" customHeight="1">
      <c r="A42" s="9"/>
      <c r="B42" s="10"/>
      <c r="C42" s="10"/>
      <c r="D42" s="10"/>
      <c r="E42" s="88" t="s">
        <v>16</v>
      </c>
      <c r="F42" s="68"/>
      <c r="G42" s="68" t="e">
        <f>#REF!</f>
        <v>#REF!</v>
      </c>
      <c r="H42" s="89" t="e">
        <f t="shared" si="3"/>
        <v>#REF!</v>
      </c>
    </row>
    <row r="43" spans="1:8" ht="22.5" customHeight="1">
      <c r="A43" s="9"/>
      <c r="B43" s="10"/>
      <c r="C43" s="10"/>
      <c r="D43" s="10"/>
      <c r="E43" s="88" t="s">
        <v>116</v>
      </c>
      <c r="F43" s="68"/>
      <c r="G43" s="68" t="e">
        <f>#REF!</f>
        <v>#REF!</v>
      </c>
      <c r="H43" s="89" t="e">
        <f t="shared" si="3"/>
        <v>#REF!</v>
      </c>
    </row>
    <row r="44" spans="1:8" ht="22.5" customHeight="1">
      <c r="A44" s="9"/>
      <c r="B44" s="10"/>
      <c r="C44" s="10"/>
      <c r="D44" s="10"/>
      <c r="E44" s="88" t="s">
        <v>28</v>
      </c>
      <c r="F44" s="68"/>
      <c r="G44" s="68" t="e">
        <f>#REF!</f>
        <v>#REF!</v>
      </c>
      <c r="H44" s="89" t="e">
        <f t="shared" si="3"/>
        <v>#REF!</v>
      </c>
    </row>
    <row r="45" spans="1:8" ht="22.5" customHeight="1">
      <c r="A45" s="9"/>
      <c r="B45" s="10"/>
      <c r="C45" s="10"/>
      <c r="D45" s="10"/>
      <c r="E45" s="88" t="s">
        <v>10</v>
      </c>
      <c r="F45" s="68"/>
      <c r="G45" s="68" t="e">
        <f>#REF!</f>
        <v>#REF!</v>
      </c>
      <c r="H45" s="89" t="e">
        <f>H44+F45-G45</f>
        <v>#REF!</v>
      </c>
    </row>
    <row r="46" spans="1:8" ht="22.5" customHeight="1">
      <c r="A46" s="9"/>
      <c r="B46" s="10"/>
      <c r="C46" s="10"/>
      <c r="D46" s="10"/>
      <c r="E46" s="90" t="s">
        <v>29</v>
      </c>
      <c r="F46" s="91" t="e">
        <f>SUM(F37:F45)</f>
        <v>#REF!</v>
      </c>
      <c r="G46" s="91" t="e">
        <f>SUM(G38:G45)</f>
        <v>#REF!</v>
      </c>
      <c r="H46" s="92" t="e">
        <f>F46-G46</f>
        <v>#REF!</v>
      </c>
    </row>
    <row r="47" spans="1:8" ht="22.5" customHeight="1">
      <c r="A47" s="9"/>
      <c r="B47" s="10"/>
      <c r="C47" s="10"/>
      <c r="D47" s="10"/>
      <c r="E47" s="90" t="s">
        <v>120</v>
      </c>
      <c r="F47" s="91" t="e">
        <f>F46+F36</f>
        <v>#REF!</v>
      </c>
      <c r="G47" s="91" t="e">
        <f>G46+G36</f>
        <v>#REF!</v>
      </c>
      <c r="H47" s="92" t="e">
        <f>F47-G47</f>
        <v>#REF!</v>
      </c>
    </row>
    <row r="48" spans="1:8" ht="22.5" customHeight="1">
      <c r="A48" s="9">
        <v>103</v>
      </c>
      <c r="B48" s="10">
        <v>1</v>
      </c>
      <c r="C48" s="10">
        <v>31</v>
      </c>
      <c r="D48" s="10"/>
      <c r="E48" s="88" t="s">
        <v>155</v>
      </c>
      <c r="F48" s="68" t="e">
        <f>#REF!</f>
        <v>#REF!</v>
      </c>
      <c r="G48" s="68"/>
      <c r="H48" s="89" t="e">
        <f>H47+F48-G48</f>
        <v>#REF!</v>
      </c>
    </row>
    <row r="49" spans="1:8" ht="22.5" customHeight="1">
      <c r="A49" s="9"/>
      <c r="B49" s="10"/>
      <c r="C49" s="10"/>
      <c r="D49" s="10"/>
      <c r="E49" s="88" t="s">
        <v>7</v>
      </c>
      <c r="F49" s="68"/>
      <c r="G49" s="68" t="e">
        <f>#REF!</f>
        <v>#REF!</v>
      </c>
      <c r="H49" s="89" t="e">
        <f aca="true" t="shared" si="4" ref="H49:H55">H48+F49-G49</f>
        <v>#REF!</v>
      </c>
    </row>
    <row r="50" spans="1:8" ht="22.5" customHeight="1">
      <c r="A50" s="9"/>
      <c r="B50" s="10"/>
      <c r="C50" s="10"/>
      <c r="D50" s="10"/>
      <c r="E50" s="88" t="s">
        <v>33</v>
      </c>
      <c r="F50" s="68"/>
      <c r="G50" s="68" t="e">
        <f>#REF!</f>
        <v>#REF!</v>
      </c>
      <c r="H50" s="89" t="e">
        <f t="shared" si="4"/>
        <v>#REF!</v>
      </c>
    </row>
    <row r="51" spans="1:8" ht="22.5" customHeight="1">
      <c r="A51" s="9"/>
      <c r="B51" s="10"/>
      <c r="C51" s="10"/>
      <c r="D51" s="10"/>
      <c r="E51" s="88" t="s">
        <v>8</v>
      </c>
      <c r="F51" s="68"/>
      <c r="G51" s="68" t="e">
        <f>#REF!</f>
        <v>#REF!</v>
      </c>
      <c r="H51" s="89" t="e">
        <f t="shared" si="4"/>
        <v>#REF!</v>
      </c>
    </row>
    <row r="52" spans="1:8" ht="22.5" customHeight="1">
      <c r="A52" s="9"/>
      <c r="B52" s="10"/>
      <c r="C52" s="10"/>
      <c r="D52" s="10"/>
      <c r="E52" s="88" t="s">
        <v>9</v>
      </c>
      <c r="F52" s="68"/>
      <c r="G52" s="68" t="e">
        <f>#REF!</f>
        <v>#REF!</v>
      </c>
      <c r="H52" s="89" t="e">
        <f t="shared" si="4"/>
        <v>#REF!</v>
      </c>
    </row>
    <row r="53" spans="1:8" ht="22.5" customHeight="1">
      <c r="A53" s="9"/>
      <c r="B53" s="10"/>
      <c r="C53" s="10"/>
      <c r="D53" s="10"/>
      <c r="E53" s="88" t="s">
        <v>16</v>
      </c>
      <c r="F53" s="68"/>
      <c r="G53" s="68" t="e">
        <f>#REF!</f>
        <v>#REF!</v>
      </c>
      <c r="H53" s="89" t="e">
        <f t="shared" si="4"/>
        <v>#REF!</v>
      </c>
    </row>
    <row r="54" spans="1:8" ht="22.5" customHeight="1">
      <c r="A54" s="9"/>
      <c r="B54" s="10"/>
      <c r="C54" s="10"/>
      <c r="D54" s="10"/>
      <c r="E54" s="88" t="s">
        <v>116</v>
      </c>
      <c r="F54" s="68"/>
      <c r="G54" s="68" t="e">
        <f>#REF!</f>
        <v>#REF!</v>
      </c>
      <c r="H54" s="89" t="e">
        <f t="shared" si="4"/>
        <v>#REF!</v>
      </c>
    </row>
    <row r="55" spans="1:8" ht="22.5" customHeight="1">
      <c r="A55" s="9"/>
      <c r="B55" s="10"/>
      <c r="C55" s="10"/>
      <c r="D55" s="10"/>
      <c r="E55" s="88" t="s">
        <v>28</v>
      </c>
      <c r="F55" s="68"/>
      <c r="G55" s="68" t="e">
        <f>#REF!</f>
        <v>#REF!</v>
      </c>
      <c r="H55" s="89" t="e">
        <f t="shared" si="4"/>
        <v>#REF!</v>
      </c>
    </row>
    <row r="56" spans="1:8" ht="22.5" customHeight="1">
      <c r="A56" s="9"/>
      <c r="B56" s="10"/>
      <c r="C56" s="10"/>
      <c r="D56" s="10"/>
      <c r="E56" s="88" t="s">
        <v>10</v>
      </c>
      <c r="F56" s="68"/>
      <c r="G56" s="68" t="e">
        <f>#REF!</f>
        <v>#REF!</v>
      </c>
      <c r="H56" s="89" t="e">
        <f>H55+F56-G56</f>
        <v>#REF!</v>
      </c>
    </row>
    <row r="57" spans="1:8" ht="22.5" customHeight="1">
      <c r="A57" s="9"/>
      <c r="B57" s="10"/>
      <c r="C57" s="10"/>
      <c r="D57" s="10"/>
      <c r="E57" s="90" t="s">
        <v>29</v>
      </c>
      <c r="F57" s="91" t="e">
        <f>SUM(F48:F56)</f>
        <v>#REF!</v>
      </c>
      <c r="G57" s="91" t="e">
        <f>SUM(G49:G56)</f>
        <v>#REF!</v>
      </c>
      <c r="H57" s="92" t="e">
        <f>F57-G57</f>
        <v>#REF!</v>
      </c>
    </row>
    <row r="58" spans="1:8" ht="22.5" customHeight="1">
      <c r="A58" s="9"/>
      <c r="B58" s="10"/>
      <c r="C58" s="10"/>
      <c r="D58" s="10"/>
      <c r="E58" s="90" t="s">
        <v>121</v>
      </c>
      <c r="F58" s="91" t="e">
        <f>F57+F47</f>
        <v>#REF!</v>
      </c>
      <c r="G58" s="91" t="e">
        <f>G57+G47</f>
        <v>#REF!</v>
      </c>
      <c r="H58" s="92" t="e">
        <f>F58-G58</f>
        <v>#REF!</v>
      </c>
    </row>
    <row r="59" spans="1:8" ht="22.5" customHeight="1">
      <c r="A59" s="9">
        <v>103</v>
      </c>
      <c r="B59" s="10">
        <v>2</v>
      </c>
      <c r="C59" s="10">
        <v>28</v>
      </c>
      <c r="D59" s="10"/>
      <c r="E59" s="88" t="s">
        <v>156</v>
      </c>
      <c r="F59" s="93" t="e">
        <f>#REF!</f>
        <v>#REF!</v>
      </c>
      <c r="G59" s="68"/>
      <c r="H59" s="89" t="e">
        <f>H58+F59-G59</f>
        <v>#REF!</v>
      </c>
    </row>
    <row r="60" spans="1:8" ht="22.5" customHeight="1">
      <c r="A60" s="9"/>
      <c r="B60" s="10"/>
      <c r="C60" s="10"/>
      <c r="D60" s="10"/>
      <c r="E60" s="88" t="s">
        <v>7</v>
      </c>
      <c r="F60" s="68"/>
      <c r="G60" s="68" t="e">
        <f>#REF!</f>
        <v>#REF!</v>
      </c>
      <c r="H60" s="89" t="e">
        <f aca="true" t="shared" si="5" ref="H60:H66">H59+F60-G60</f>
        <v>#REF!</v>
      </c>
    </row>
    <row r="61" spans="1:8" ht="22.5" customHeight="1">
      <c r="A61" s="9"/>
      <c r="B61" s="10"/>
      <c r="C61" s="10"/>
      <c r="D61" s="10"/>
      <c r="E61" s="88" t="s">
        <v>33</v>
      </c>
      <c r="F61" s="68"/>
      <c r="G61" s="68" t="e">
        <f>#REF!</f>
        <v>#REF!</v>
      </c>
      <c r="H61" s="89" t="e">
        <f t="shared" si="5"/>
        <v>#REF!</v>
      </c>
    </row>
    <row r="62" spans="1:8" ht="22.5" customHeight="1">
      <c r="A62" s="9"/>
      <c r="B62" s="10"/>
      <c r="C62" s="10"/>
      <c r="D62" s="10"/>
      <c r="E62" s="88" t="s">
        <v>8</v>
      </c>
      <c r="F62" s="68"/>
      <c r="G62" s="68" t="e">
        <f>#REF!</f>
        <v>#REF!</v>
      </c>
      <c r="H62" s="89" t="e">
        <f t="shared" si="5"/>
        <v>#REF!</v>
      </c>
    </row>
    <row r="63" spans="1:8" ht="22.5" customHeight="1">
      <c r="A63" s="9"/>
      <c r="B63" s="10"/>
      <c r="C63" s="10"/>
      <c r="D63" s="10"/>
      <c r="E63" s="88" t="s">
        <v>9</v>
      </c>
      <c r="F63" s="68"/>
      <c r="G63" s="68" t="e">
        <f>#REF!</f>
        <v>#REF!</v>
      </c>
      <c r="H63" s="89" t="e">
        <f t="shared" si="5"/>
        <v>#REF!</v>
      </c>
    </row>
    <row r="64" spans="1:8" ht="22.5" customHeight="1">
      <c r="A64" s="9"/>
      <c r="B64" s="10"/>
      <c r="C64" s="10"/>
      <c r="D64" s="10"/>
      <c r="E64" s="88" t="s">
        <v>16</v>
      </c>
      <c r="F64" s="68"/>
      <c r="G64" s="68" t="e">
        <f>#REF!</f>
        <v>#REF!</v>
      </c>
      <c r="H64" s="89" t="e">
        <f t="shared" si="5"/>
        <v>#REF!</v>
      </c>
    </row>
    <row r="65" spans="1:8" ht="22.5" customHeight="1">
      <c r="A65" s="9"/>
      <c r="B65" s="10"/>
      <c r="C65" s="10"/>
      <c r="D65" s="10"/>
      <c r="E65" s="88" t="s">
        <v>116</v>
      </c>
      <c r="F65" s="68"/>
      <c r="G65" s="68" t="e">
        <f>#REF!</f>
        <v>#REF!</v>
      </c>
      <c r="H65" s="89" t="e">
        <f t="shared" si="5"/>
        <v>#REF!</v>
      </c>
    </row>
    <row r="66" spans="1:8" ht="22.5" customHeight="1">
      <c r="A66" s="9"/>
      <c r="B66" s="10"/>
      <c r="C66" s="10"/>
      <c r="D66" s="10"/>
      <c r="E66" s="88" t="s">
        <v>28</v>
      </c>
      <c r="F66" s="68"/>
      <c r="G66" s="68" t="e">
        <f>#REF!</f>
        <v>#REF!</v>
      </c>
      <c r="H66" s="89" t="e">
        <f t="shared" si="5"/>
        <v>#REF!</v>
      </c>
    </row>
    <row r="67" spans="1:8" ht="22.5" customHeight="1">
      <c r="A67" s="9"/>
      <c r="B67" s="10"/>
      <c r="C67" s="10"/>
      <c r="D67" s="10"/>
      <c r="E67" s="88" t="s">
        <v>10</v>
      </c>
      <c r="F67" s="68"/>
      <c r="G67" s="68" t="e">
        <f>#REF!</f>
        <v>#REF!</v>
      </c>
      <c r="H67" s="89" t="e">
        <f>H66+F67-G67</f>
        <v>#REF!</v>
      </c>
    </row>
    <row r="68" spans="1:8" ht="22.5" customHeight="1">
      <c r="A68" s="9"/>
      <c r="B68" s="10"/>
      <c r="C68" s="10"/>
      <c r="D68" s="10"/>
      <c r="E68" s="90" t="s">
        <v>29</v>
      </c>
      <c r="F68" s="91" t="e">
        <f>SUM(F59:F67)</f>
        <v>#REF!</v>
      </c>
      <c r="G68" s="91" t="e">
        <f>SUM(G60:G67)</f>
        <v>#REF!</v>
      </c>
      <c r="H68" s="92" t="e">
        <f>F68-G68</f>
        <v>#REF!</v>
      </c>
    </row>
    <row r="69" spans="1:8" ht="22.5" customHeight="1">
      <c r="A69" s="9"/>
      <c r="B69" s="10"/>
      <c r="C69" s="10"/>
      <c r="D69" s="10"/>
      <c r="E69" s="90" t="s">
        <v>122</v>
      </c>
      <c r="F69" s="91" t="e">
        <f>F68+F58</f>
        <v>#REF!</v>
      </c>
      <c r="G69" s="91" t="e">
        <f>G68+G58</f>
        <v>#REF!</v>
      </c>
      <c r="H69" s="92" t="e">
        <f>F69-G69</f>
        <v>#REF!</v>
      </c>
    </row>
    <row r="70" spans="1:8" ht="22.5" customHeight="1">
      <c r="A70" s="9">
        <v>103</v>
      </c>
      <c r="B70" s="10">
        <v>3</v>
      </c>
      <c r="C70" s="10">
        <v>31</v>
      </c>
      <c r="D70" s="10"/>
      <c r="E70" s="88" t="s">
        <v>157</v>
      </c>
      <c r="F70" s="93" t="e">
        <f>#REF!</f>
        <v>#REF!</v>
      </c>
      <c r="G70" s="68"/>
      <c r="H70" s="89" t="e">
        <f>H69+F70-G70</f>
        <v>#REF!</v>
      </c>
    </row>
    <row r="71" spans="1:8" ht="22.5" customHeight="1">
      <c r="A71" s="9"/>
      <c r="B71" s="10"/>
      <c r="C71" s="10"/>
      <c r="D71" s="10"/>
      <c r="E71" s="88" t="s">
        <v>7</v>
      </c>
      <c r="F71" s="68"/>
      <c r="G71" s="68" t="e">
        <f>#REF!</f>
        <v>#REF!</v>
      </c>
      <c r="H71" s="89" t="e">
        <f aca="true" t="shared" si="6" ref="H71:H77">H70+F71-G71</f>
        <v>#REF!</v>
      </c>
    </row>
    <row r="72" spans="1:8" ht="22.5" customHeight="1">
      <c r="A72" s="9"/>
      <c r="B72" s="10"/>
      <c r="C72" s="10"/>
      <c r="D72" s="10"/>
      <c r="E72" s="88" t="s">
        <v>33</v>
      </c>
      <c r="F72" s="68"/>
      <c r="G72" s="68" t="e">
        <f>#REF!</f>
        <v>#REF!</v>
      </c>
      <c r="H72" s="89" t="e">
        <f t="shared" si="6"/>
        <v>#REF!</v>
      </c>
    </row>
    <row r="73" spans="1:8" ht="22.5" customHeight="1">
      <c r="A73" s="9"/>
      <c r="B73" s="10"/>
      <c r="C73" s="10"/>
      <c r="D73" s="10"/>
      <c r="E73" s="88" t="s">
        <v>8</v>
      </c>
      <c r="F73" s="68"/>
      <c r="G73" s="68" t="e">
        <f>#REF!</f>
        <v>#REF!</v>
      </c>
      <c r="H73" s="89" t="e">
        <f t="shared" si="6"/>
        <v>#REF!</v>
      </c>
    </row>
    <row r="74" spans="1:8" ht="22.5" customHeight="1">
      <c r="A74" s="9"/>
      <c r="B74" s="10"/>
      <c r="C74" s="10"/>
      <c r="D74" s="10"/>
      <c r="E74" s="88" t="s">
        <v>9</v>
      </c>
      <c r="F74" s="68"/>
      <c r="G74" s="68" t="e">
        <f>#REF!</f>
        <v>#REF!</v>
      </c>
      <c r="H74" s="89" t="e">
        <f t="shared" si="6"/>
        <v>#REF!</v>
      </c>
    </row>
    <row r="75" spans="1:8" ht="22.5" customHeight="1">
      <c r="A75" s="9"/>
      <c r="B75" s="10"/>
      <c r="C75" s="10"/>
      <c r="D75" s="10"/>
      <c r="E75" s="88" t="s">
        <v>16</v>
      </c>
      <c r="F75" s="68"/>
      <c r="G75" s="68" t="e">
        <f>#REF!</f>
        <v>#REF!</v>
      </c>
      <c r="H75" s="89" t="e">
        <f t="shared" si="6"/>
        <v>#REF!</v>
      </c>
    </row>
    <row r="76" spans="1:8" ht="22.5" customHeight="1">
      <c r="A76" s="9"/>
      <c r="B76" s="10"/>
      <c r="C76" s="10"/>
      <c r="D76" s="10"/>
      <c r="E76" s="88" t="s">
        <v>116</v>
      </c>
      <c r="F76" s="68"/>
      <c r="G76" s="68" t="e">
        <f>#REF!</f>
        <v>#REF!</v>
      </c>
      <c r="H76" s="89" t="e">
        <f t="shared" si="6"/>
        <v>#REF!</v>
      </c>
    </row>
    <row r="77" spans="1:8" ht="22.5" customHeight="1">
      <c r="A77" s="9"/>
      <c r="B77" s="10"/>
      <c r="C77" s="10"/>
      <c r="D77" s="10"/>
      <c r="E77" s="88" t="s">
        <v>28</v>
      </c>
      <c r="F77" s="68"/>
      <c r="G77" s="68" t="e">
        <f>#REF!</f>
        <v>#REF!</v>
      </c>
      <c r="H77" s="89" t="e">
        <f t="shared" si="6"/>
        <v>#REF!</v>
      </c>
    </row>
    <row r="78" spans="1:8" ht="22.5" customHeight="1">
      <c r="A78" s="9"/>
      <c r="B78" s="10"/>
      <c r="C78" s="10"/>
      <c r="D78" s="10"/>
      <c r="E78" s="88" t="s">
        <v>10</v>
      </c>
      <c r="F78" s="68"/>
      <c r="G78" s="68" t="e">
        <f>#REF!</f>
        <v>#REF!</v>
      </c>
      <c r="H78" s="89" t="e">
        <f>H77+F78-G78</f>
        <v>#REF!</v>
      </c>
    </row>
    <row r="79" spans="1:8" ht="22.5" customHeight="1">
      <c r="A79" s="9"/>
      <c r="B79" s="10"/>
      <c r="C79" s="10"/>
      <c r="D79" s="10"/>
      <c r="E79" s="90" t="s">
        <v>29</v>
      </c>
      <c r="F79" s="91" t="e">
        <f>SUM(F70:F78)</f>
        <v>#REF!</v>
      </c>
      <c r="G79" s="91" t="e">
        <f>SUM(G71:G78)</f>
        <v>#REF!</v>
      </c>
      <c r="H79" s="92" t="e">
        <f>F79-G79</f>
        <v>#REF!</v>
      </c>
    </row>
    <row r="80" spans="1:8" ht="22.5" customHeight="1">
      <c r="A80" s="9"/>
      <c r="B80" s="10"/>
      <c r="C80" s="10"/>
      <c r="D80" s="10"/>
      <c r="E80" s="90" t="s">
        <v>123</v>
      </c>
      <c r="F80" s="91" t="e">
        <f>F79+F69</f>
        <v>#REF!</v>
      </c>
      <c r="G80" s="91" t="e">
        <f>G79+G69</f>
        <v>#REF!</v>
      </c>
      <c r="H80" s="92" t="e">
        <f>F80-G80</f>
        <v>#REF!</v>
      </c>
    </row>
    <row r="81" spans="1:8" ht="22.5" customHeight="1">
      <c r="A81" s="9">
        <v>103</v>
      </c>
      <c r="B81" s="10">
        <v>4</v>
      </c>
      <c r="C81" s="10">
        <v>30</v>
      </c>
      <c r="D81" s="10"/>
      <c r="E81" s="88" t="s">
        <v>158</v>
      </c>
      <c r="F81" s="68" t="e">
        <f>#REF!</f>
        <v>#REF!</v>
      </c>
      <c r="G81" s="68"/>
      <c r="H81" s="89" t="e">
        <f>H80+F81-G81</f>
        <v>#REF!</v>
      </c>
    </row>
    <row r="82" spans="1:8" ht="22.5" customHeight="1">
      <c r="A82" s="9"/>
      <c r="B82" s="10"/>
      <c r="C82" s="10"/>
      <c r="D82" s="10"/>
      <c r="E82" s="88" t="s">
        <v>7</v>
      </c>
      <c r="F82" s="68"/>
      <c r="G82" s="68" t="e">
        <f>#REF!</f>
        <v>#REF!</v>
      </c>
      <c r="H82" s="89" t="e">
        <f aca="true" t="shared" si="7" ref="H82:H88">H81+F82-G82</f>
        <v>#REF!</v>
      </c>
    </row>
    <row r="83" spans="1:8" ht="22.5" customHeight="1">
      <c r="A83" s="9"/>
      <c r="B83" s="10"/>
      <c r="C83" s="10"/>
      <c r="D83" s="10"/>
      <c r="E83" s="88" t="s">
        <v>33</v>
      </c>
      <c r="F83" s="68"/>
      <c r="G83" s="68" t="e">
        <f>#REF!</f>
        <v>#REF!</v>
      </c>
      <c r="H83" s="89" t="e">
        <f t="shared" si="7"/>
        <v>#REF!</v>
      </c>
    </row>
    <row r="84" spans="1:8" ht="22.5" customHeight="1">
      <c r="A84" s="9"/>
      <c r="B84" s="10"/>
      <c r="C84" s="10"/>
      <c r="D84" s="10"/>
      <c r="E84" s="88" t="s">
        <v>8</v>
      </c>
      <c r="F84" s="68"/>
      <c r="G84" s="68" t="e">
        <f>#REF!</f>
        <v>#REF!</v>
      </c>
      <c r="H84" s="89" t="e">
        <f t="shared" si="7"/>
        <v>#REF!</v>
      </c>
    </row>
    <row r="85" spans="1:8" ht="22.5" customHeight="1">
      <c r="A85" s="9"/>
      <c r="B85" s="10"/>
      <c r="C85" s="10"/>
      <c r="D85" s="10"/>
      <c r="E85" s="88" t="s">
        <v>9</v>
      </c>
      <c r="F85" s="68"/>
      <c r="G85" s="68" t="e">
        <f>#REF!</f>
        <v>#REF!</v>
      </c>
      <c r="H85" s="89" t="e">
        <f t="shared" si="7"/>
        <v>#REF!</v>
      </c>
    </row>
    <row r="86" spans="1:8" ht="22.5" customHeight="1">
      <c r="A86" s="9"/>
      <c r="B86" s="10"/>
      <c r="C86" s="10"/>
      <c r="D86" s="10"/>
      <c r="E86" s="88" t="s">
        <v>16</v>
      </c>
      <c r="F86" s="68"/>
      <c r="G86" s="68" t="e">
        <f>#REF!</f>
        <v>#REF!</v>
      </c>
      <c r="H86" s="89" t="e">
        <f t="shared" si="7"/>
        <v>#REF!</v>
      </c>
    </row>
    <row r="87" spans="1:8" ht="22.5" customHeight="1">
      <c r="A87" s="9"/>
      <c r="B87" s="10"/>
      <c r="C87" s="10"/>
      <c r="D87" s="10"/>
      <c r="E87" s="88" t="s">
        <v>116</v>
      </c>
      <c r="F87" s="68"/>
      <c r="G87" s="68" t="e">
        <f>#REF!</f>
        <v>#REF!</v>
      </c>
      <c r="H87" s="89" t="e">
        <f t="shared" si="7"/>
        <v>#REF!</v>
      </c>
    </row>
    <row r="88" spans="1:8" ht="22.5" customHeight="1">
      <c r="A88" s="9"/>
      <c r="B88" s="10"/>
      <c r="C88" s="10"/>
      <c r="D88" s="10"/>
      <c r="E88" s="88" t="s">
        <v>28</v>
      </c>
      <c r="F88" s="68"/>
      <c r="G88" s="68" t="e">
        <f>#REF!</f>
        <v>#REF!</v>
      </c>
      <c r="H88" s="89" t="e">
        <f t="shared" si="7"/>
        <v>#REF!</v>
      </c>
    </row>
    <row r="89" spans="1:8" ht="22.5" customHeight="1">
      <c r="A89" s="9"/>
      <c r="B89" s="10"/>
      <c r="C89" s="10"/>
      <c r="D89" s="10"/>
      <c r="E89" s="88" t="s">
        <v>10</v>
      </c>
      <c r="F89" s="68"/>
      <c r="G89" s="68" t="e">
        <f>#REF!</f>
        <v>#REF!</v>
      </c>
      <c r="H89" s="89" t="e">
        <f>H88+F89-G89</f>
        <v>#REF!</v>
      </c>
    </row>
    <row r="90" spans="1:8" ht="22.5" customHeight="1">
      <c r="A90" s="9"/>
      <c r="B90" s="10"/>
      <c r="C90" s="10"/>
      <c r="D90" s="10"/>
      <c r="E90" s="90" t="s">
        <v>29</v>
      </c>
      <c r="F90" s="91" t="e">
        <f>SUM(F81:F89)</f>
        <v>#REF!</v>
      </c>
      <c r="G90" s="91" t="e">
        <f>SUM(G82:G89)</f>
        <v>#REF!</v>
      </c>
      <c r="H90" s="92" t="e">
        <f>F90-G90</f>
        <v>#REF!</v>
      </c>
    </row>
    <row r="91" spans="1:8" ht="22.5" customHeight="1">
      <c r="A91" s="9"/>
      <c r="B91" s="10"/>
      <c r="C91" s="10"/>
      <c r="D91" s="10"/>
      <c r="E91" s="90" t="s">
        <v>124</v>
      </c>
      <c r="F91" s="91" t="e">
        <f>F90+F80</f>
        <v>#REF!</v>
      </c>
      <c r="G91" s="91" t="e">
        <f>G90+G80</f>
        <v>#REF!</v>
      </c>
      <c r="H91" s="92" t="e">
        <f>F91-G91</f>
        <v>#REF!</v>
      </c>
    </row>
    <row r="92" spans="1:8" ht="22.5" customHeight="1">
      <c r="A92" s="9">
        <v>103</v>
      </c>
      <c r="B92" s="10">
        <v>5</v>
      </c>
      <c r="C92" s="10">
        <v>31</v>
      </c>
      <c r="D92" s="10"/>
      <c r="E92" s="88" t="s">
        <v>159</v>
      </c>
      <c r="F92" s="68" t="e">
        <f>#REF!</f>
        <v>#REF!</v>
      </c>
      <c r="G92" s="68"/>
      <c r="H92" s="89" t="e">
        <f>H91+F92-G92</f>
        <v>#REF!</v>
      </c>
    </row>
    <row r="93" spans="1:8" ht="22.5" customHeight="1">
      <c r="A93" s="9"/>
      <c r="B93" s="10"/>
      <c r="C93" s="10"/>
      <c r="D93" s="10"/>
      <c r="E93" s="88" t="s">
        <v>7</v>
      </c>
      <c r="F93" s="68"/>
      <c r="G93" s="68" t="e">
        <f>#REF!</f>
        <v>#REF!</v>
      </c>
      <c r="H93" s="89" t="e">
        <f>H92+F93-G93</f>
        <v>#REF!</v>
      </c>
    </row>
    <row r="94" spans="1:8" ht="22.5" customHeight="1">
      <c r="A94" s="9"/>
      <c r="B94" s="10"/>
      <c r="C94" s="10"/>
      <c r="D94" s="10"/>
      <c r="E94" s="88" t="s">
        <v>33</v>
      </c>
      <c r="F94" s="68"/>
      <c r="G94" s="68" t="e">
        <f>#REF!</f>
        <v>#REF!</v>
      </c>
      <c r="H94" s="89" t="e">
        <f aca="true" t="shared" si="8" ref="H94:H99">H93+F94-G94</f>
        <v>#REF!</v>
      </c>
    </row>
    <row r="95" spans="1:8" ht="22.5" customHeight="1">
      <c r="A95" s="9"/>
      <c r="B95" s="10"/>
      <c r="C95" s="10"/>
      <c r="D95" s="10"/>
      <c r="E95" s="88" t="s">
        <v>8</v>
      </c>
      <c r="F95" s="68"/>
      <c r="G95" s="68" t="e">
        <f>#REF!</f>
        <v>#REF!</v>
      </c>
      <c r="H95" s="89" t="e">
        <f t="shared" si="8"/>
        <v>#REF!</v>
      </c>
    </row>
    <row r="96" spans="1:8" ht="22.5" customHeight="1">
      <c r="A96" s="9"/>
      <c r="B96" s="10"/>
      <c r="C96" s="10"/>
      <c r="D96" s="10"/>
      <c r="E96" s="88" t="s">
        <v>9</v>
      </c>
      <c r="F96" s="68"/>
      <c r="G96" s="68" t="e">
        <f>#REF!</f>
        <v>#REF!</v>
      </c>
      <c r="H96" s="89" t="e">
        <f t="shared" si="8"/>
        <v>#REF!</v>
      </c>
    </row>
    <row r="97" spans="1:8" ht="22.5" customHeight="1">
      <c r="A97" s="9"/>
      <c r="B97" s="10"/>
      <c r="C97" s="10"/>
      <c r="D97" s="10"/>
      <c r="E97" s="88" t="s">
        <v>16</v>
      </c>
      <c r="F97" s="68"/>
      <c r="G97" s="68" t="e">
        <f>#REF!</f>
        <v>#REF!</v>
      </c>
      <c r="H97" s="89" t="e">
        <f t="shared" si="8"/>
        <v>#REF!</v>
      </c>
    </row>
    <row r="98" spans="1:8" ht="22.5" customHeight="1">
      <c r="A98" s="9"/>
      <c r="B98" s="10"/>
      <c r="C98" s="10"/>
      <c r="D98" s="10"/>
      <c r="E98" s="88" t="s">
        <v>116</v>
      </c>
      <c r="F98" s="68"/>
      <c r="G98" s="68" t="e">
        <f>#REF!</f>
        <v>#REF!</v>
      </c>
      <c r="H98" s="89" t="e">
        <f t="shared" si="8"/>
        <v>#REF!</v>
      </c>
    </row>
    <row r="99" spans="1:8" ht="22.5" customHeight="1">
      <c r="A99" s="9"/>
      <c r="B99" s="10"/>
      <c r="C99" s="10"/>
      <c r="D99" s="10"/>
      <c r="E99" s="88" t="s">
        <v>28</v>
      </c>
      <c r="F99" s="68"/>
      <c r="G99" s="68" t="e">
        <f>#REF!</f>
        <v>#REF!</v>
      </c>
      <c r="H99" s="89" t="e">
        <f t="shared" si="8"/>
        <v>#REF!</v>
      </c>
    </row>
    <row r="100" spans="1:8" ht="22.5" customHeight="1">
      <c r="A100" s="9"/>
      <c r="B100" s="10"/>
      <c r="C100" s="10"/>
      <c r="D100" s="10"/>
      <c r="E100" s="88" t="s">
        <v>10</v>
      </c>
      <c r="F100" s="68"/>
      <c r="G100" s="68" t="e">
        <f>#REF!</f>
        <v>#REF!</v>
      </c>
      <c r="H100" s="89" t="e">
        <f>H99+F100-G100</f>
        <v>#REF!</v>
      </c>
    </row>
    <row r="101" spans="1:8" ht="22.5" customHeight="1">
      <c r="A101" s="9"/>
      <c r="B101" s="10"/>
      <c r="C101" s="10"/>
      <c r="D101" s="10"/>
      <c r="E101" s="90" t="s">
        <v>29</v>
      </c>
      <c r="F101" s="91" t="e">
        <f>SUM(F92:F100)</f>
        <v>#REF!</v>
      </c>
      <c r="G101" s="91" t="e">
        <f>SUM(G93:G100)</f>
        <v>#REF!</v>
      </c>
      <c r="H101" s="92" t="e">
        <f>F101-G101</f>
        <v>#REF!</v>
      </c>
    </row>
    <row r="102" spans="1:8" ht="22.5" customHeight="1">
      <c r="A102" s="9"/>
      <c r="B102" s="10"/>
      <c r="C102" s="10"/>
      <c r="D102" s="10"/>
      <c r="E102" s="90" t="s">
        <v>125</v>
      </c>
      <c r="F102" s="91" t="e">
        <f>F101+F91</f>
        <v>#REF!</v>
      </c>
      <c r="G102" s="91" t="e">
        <f>G101+G91</f>
        <v>#REF!</v>
      </c>
      <c r="H102" s="92" t="e">
        <f>F102-G102</f>
        <v>#REF!</v>
      </c>
    </row>
    <row r="103" spans="1:8" ht="22.5" customHeight="1">
      <c r="A103" s="9">
        <v>103</v>
      </c>
      <c r="B103" s="10">
        <v>6</v>
      </c>
      <c r="C103" s="10">
        <v>30</v>
      </c>
      <c r="D103" s="10"/>
      <c r="E103" s="88" t="s">
        <v>160</v>
      </c>
      <c r="F103" s="68" t="e">
        <f>#REF!</f>
        <v>#REF!</v>
      </c>
      <c r="G103" s="68"/>
      <c r="H103" s="89" t="e">
        <f>H102+F103-G103</f>
        <v>#REF!</v>
      </c>
    </row>
    <row r="104" spans="1:8" ht="22.5" customHeight="1">
      <c r="A104" s="9"/>
      <c r="B104" s="10"/>
      <c r="C104" s="10"/>
      <c r="D104" s="10"/>
      <c r="E104" s="88" t="s">
        <v>7</v>
      </c>
      <c r="F104" s="68"/>
      <c r="G104" s="68" t="e">
        <f>#REF!</f>
        <v>#REF!</v>
      </c>
      <c r="H104" s="89" t="e">
        <f aca="true" t="shared" si="9" ref="H104:H110">H103+F104-G104</f>
        <v>#REF!</v>
      </c>
    </row>
    <row r="105" spans="1:8" ht="22.5" customHeight="1">
      <c r="A105" s="9"/>
      <c r="B105" s="10"/>
      <c r="C105" s="10"/>
      <c r="D105" s="10"/>
      <c r="E105" s="88" t="s">
        <v>33</v>
      </c>
      <c r="F105" s="68"/>
      <c r="G105" s="68" t="e">
        <f>#REF!</f>
        <v>#REF!</v>
      </c>
      <c r="H105" s="89" t="e">
        <f t="shared" si="9"/>
        <v>#REF!</v>
      </c>
    </row>
    <row r="106" spans="1:8" ht="22.5" customHeight="1">
      <c r="A106" s="9"/>
      <c r="B106" s="10"/>
      <c r="C106" s="10"/>
      <c r="D106" s="10"/>
      <c r="E106" s="88" t="s">
        <v>8</v>
      </c>
      <c r="F106" s="68"/>
      <c r="G106" s="68" t="e">
        <f>#REF!</f>
        <v>#REF!</v>
      </c>
      <c r="H106" s="89" t="e">
        <f t="shared" si="9"/>
        <v>#REF!</v>
      </c>
    </row>
    <row r="107" spans="1:8" ht="22.5" customHeight="1">
      <c r="A107" s="9"/>
      <c r="B107" s="10"/>
      <c r="C107" s="10"/>
      <c r="D107" s="10"/>
      <c r="E107" s="88" t="s">
        <v>9</v>
      </c>
      <c r="F107" s="68"/>
      <c r="G107" s="68" t="e">
        <f>#REF!</f>
        <v>#REF!</v>
      </c>
      <c r="H107" s="89" t="e">
        <f t="shared" si="9"/>
        <v>#REF!</v>
      </c>
    </row>
    <row r="108" spans="1:8" ht="22.5" customHeight="1">
      <c r="A108" s="9"/>
      <c r="B108" s="10"/>
      <c r="C108" s="10"/>
      <c r="D108" s="10"/>
      <c r="E108" s="88" t="s">
        <v>16</v>
      </c>
      <c r="F108" s="68"/>
      <c r="G108" s="68" t="e">
        <f>#REF!</f>
        <v>#REF!</v>
      </c>
      <c r="H108" s="89" t="e">
        <f t="shared" si="9"/>
        <v>#REF!</v>
      </c>
    </row>
    <row r="109" spans="1:8" ht="22.5" customHeight="1">
      <c r="A109" s="9"/>
      <c r="B109" s="10"/>
      <c r="C109" s="10"/>
      <c r="D109" s="10"/>
      <c r="E109" s="88" t="s">
        <v>116</v>
      </c>
      <c r="F109" s="68"/>
      <c r="G109" s="68" t="e">
        <f>#REF!</f>
        <v>#REF!</v>
      </c>
      <c r="H109" s="89" t="e">
        <f t="shared" si="9"/>
        <v>#REF!</v>
      </c>
    </row>
    <row r="110" spans="1:8" ht="22.5" customHeight="1">
      <c r="A110" s="9"/>
      <c r="B110" s="10"/>
      <c r="C110" s="10"/>
      <c r="D110" s="10"/>
      <c r="E110" s="88" t="s">
        <v>28</v>
      </c>
      <c r="F110" s="68"/>
      <c r="G110" s="68" t="e">
        <f>#REF!</f>
        <v>#REF!</v>
      </c>
      <c r="H110" s="89" t="e">
        <f t="shared" si="9"/>
        <v>#REF!</v>
      </c>
    </row>
    <row r="111" spans="1:8" ht="22.5" customHeight="1">
      <c r="A111" s="9"/>
      <c r="B111" s="10"/>
      <c r="C111" s="10"/>
      <c r="D111" s="10"/>
      <c r="E111" s="88" t="s">
        <v>150</v>
      </c>
      <c r="F111" s="68"/>
      <c r="G111" s="68"/>
      <c r="H111" s="89"/>
    </row>
    <row r="112" spans="1:8" ht="22.5" customHeight="1">
      <c r="A112" s="9"/>
      <c r="B112" s="10"/>
      <c r="C112" s="10"/>
      <c r="D112" s="10"/>
      <c r="E112" s="88" t="s">
        <v>10</v>
      </c>
      <c r="F112" s="68"/>
      <c r="G112" s="68" t="e">
        <f>#REF!</f>
        <v>#REF!</v>
      </c>
      <c r="H112" s="89" t="e">
        <f>H110+F112-G112</f>
        <v>#REF!</v>
      </c>
    </row>
    <row r="113" spans="1:8" ht="22.5" customHeight="1">
      <c r="A113" s="9"/>
      <c r="B113" s="10"/>
      <c r="C113" s="10"/>
      <c r="D113" s="10"/>
      <c r="E113" s="90" t="s">
        <v>29</v>
      </c>
      <c r="F113" s="91" t="e">
        <f>SUM(F103:F112)</f>
        <v>#REF!</v>
      </c>
      <c r="G113" s="91" t="e">
        <f>SUM(G104:G112)</f>
        <v>#REF!</v>
      </c>
      <c r="H113" s="92" t="e">
        <f>F113-G113</f>
        <v>#REF!</v>
      </c>
    </row>
    <row r="114" spans="1:8" ht="25.5" customHeight="1">
      <c r="A114" s="9"/>
      <c r="B114" s="10"/>
      <c r="C114" s="10"/>
      <c r="D114" s="10"/>
      <c r="E114" s="90" t="s">
        <v>126</v>
      </c>
      <c r="F114" s="91" t="e">
        <f>F113+F102</f>
        <v>#REF!</v>
      </c>
      <c r="G114" s="91" t="e">
        <f>G113+G102</f>
        <v>#REF!</v>
      </c>
      <c r="H114" s="92" t="e">
        <f>F114-G114</f>
        <v>#REF!</v>
      </c>
    </row>
    <row r="115" spans="1:8" ht="43.5" customHeight="1">
      <c r="A115" s="115" t="s">
        <v>232</v>
      </c>
      <c r="B115" s="116"/>
      <c r="C115" s="116"/>
      <c r="D115" s="116"/>
      <c r="E115" s="117"/>
      <c r="F115" s="91">
        <v>706849</v>
      </c>
      <c r="G115" s="68" t="e">
        <f>G13+G24+G35+G46+G57+G68+G79+G90+G101+G113</f>
        <v>#REF!</v>
      </c>
      <c r="H115" s="68" t="e">
        <f>F115-G115</f>
        <v>#REF!</v>
      </c>
    </row>
  </sheetData>
  <sheetProtection/>
  <mergeCells count="2">
    <mergeCell ref="A1:H1"/>
    <mergeCell ref="A115:E115"/>
  </mergeCells>
  <printOptions/>
  <pageMargins left="0.5511811023622047" right="0.35433070866141736" top="0.7874015748031497" bottom="0.7874015748031497" header="0.31496062992125984" footer="0"/>
  <pageSetup horizontalDpi="600" verticalDpi="600" orientation="portrait" paperSize="9" r:id="rId1"/>
  <headerFooter alignWithMargins="0">
    <oddFooter>&amp;C第 &amp;P 頁，共 &amp;N 頁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="75" zoomScaleNormal="75" zoomScalePageLayoutView="0" workbookViewId="0" topLeftCell="A1">
      <pane ySplit="3" topLeftCell="BM19" activePane="bottomLeft" state="frozen"/>
      <selection pane="topLeft" activeCell="A1" sqref="A1"/>
      <selection pane="bottomLeft" activeCell="B16" sqref="B16:H16"/>
    </sheetView>
  </sheetViews>
  <sheetFormatPr defaultColWidth="8.875" defaultRowHeight="16.5"/>
  <cols>
    <col min="1" max="1" width="13.875" style="57" customWidth="1"/>
    <col min="2" max="2" width="12.625" style="62" customWidth="1"/>
    <col min="3" max="3" width="42.375" style="57" customWidth="1"/>
    <col min="4" max="4" width="14.875" style="57" customWidth="1"/>
    <col min="5" max="5" width="13.625" style="62" customWidth="1"/>
    <col min="6" max="6" width="12.625" style="57" customWidth="1"/>
    <col min="7" max="7" width="15.00390625" style="62" customWidth="1"/>
    <col min="8" max="8" width="11.00390625" style="57" customWidth="1"/>
    <col min="9" max="16384" width="8.875" style="57" customWidth="1"/>
  </cols>
  <sheetData>
    <row r="1" spans="1:8" ht="29.25" customHeight="1">
      <c r="A1" s="142" t="str">
        <f>'09結算'!A1:C1</f>
        <v>   嘉義縣梅山鄉仁和國民小學</v>
      </c>
      <c r="B1" s="142"/>
      <c r="C1" s="142"/>
      <c r="D1" s="141" t="s">
        <v>166</v>
      </c>
      <c r="E1" s="141"/>
      <c r="F1" s="141"/>
      <c r="G1" s="141"/>
      <c r="H1" s="141"/>
    </row>
    <row r="2" spans="1:8" ht="25.5" customHeight="1">
      <c r="A2" s="138" t="s">
        <v>94</v>
      </c>
      <c r="B2" s="138"/>
      <c r="C2" s="138"/>
      <c r="D2" s="138" t="s">
        <v>95</v>
      </c>
      <c r="E2" s="138"/>
      <c r="F2" s="138"/>
      <c r="G2" s="138" t="s">
        <v>70</v>
      </c>
      <c r="H2" s="138"/>
    </row>
    <row r="3" spans="1:8" ht="25.5" customHeight="1">
      <c r="A3" s="3" t="s">
        <v>96</v>
      </c>
      <c r="B3" s="58" t="s">
        <v>97</v>
      </c>
      <c r="C3" s="3" t="s">
        <v>98</v>
      </c>
      <c r="D3" s="3" t="s">
        <v>99</v>
      </c>
      <c r="E3" s="58" t="s">
        <v>100</v>
      </c>
      <c r="F3" s="3" t="s">
        <v>64</v>
      </c>
      <c r="G3" s="58" t="s">
        <v>100</v>
      </c>
      <c r="H3" s="3" t="s">
        <v>64</v>
      </c>
    </row>
    <row r="4" spans="1:8" ht="25.5" customHeight="1">
      <c r="A4" s="3" t="s">
        <v>77</v>
      </c>
      <c r="B4" s="59">
        <f>'10分類帳'!P4</f>
        <v>127763</v>
      </c>
      <c r="C4" s="111" t="s">
        <v>230</v>
      </c>
      <c r="D4" s="3" t="s">
        <v>79</v>
      </c>
      <c r="E4" s="59">
        <f>'10分類帳'!G26</f>
        <v>0</v>
      </c>
      <c r="F4" s="60">
        <f>E4/(E13)</f>
        <v>0</v>
      </c>
      <c r="G4" s="59">
        <f>'10分類帳'!G27</f>
        <v>644</v>
      </c>
      <c r="H4" s="60">
        <f>G4/G13</f>
        <v>0.007788124319748458</v>
      </c>
    </row>
    <row r="5" spans="1:8" ht="25.5" customHeight="1">
      <c r="A5" s="3" t="s">
        <v>80</v>
      </c>
      <c r="B5" s="59">
        <v>23790</v>
      </c>
      <c r="C5" s="112"/>
      <c r="D5" s="3" t="s">
        <v>101</v>
      </c>
      <c r="E5" s="59">
        <f>'10分類帳'!H26</f>
        <v>29455</v>
      </c>
      <c r="F5" s="60">
        <f>E5/(E13)</f>
        <v>0.6068191182529872</v>
      </c>
      <c r="G5" s="59">
        <f>'10分類帳'!H27</f>
        <v>50178</v>
      </c>
      <c r="H5" s="60">
        <f>G5/G13</f>
        <v>0.6068206554601524</v>
      </c>
    </row>
    <row r="6" spans="1:8" ht="29.25" customHeight="1">
      <c r="A6" s="4" t="s">
        <v>82</v>
      </c>
      <c r="B6" s="59" t="s">
        <v>40</v>
      </c>
      <c r="C6" s="112"/>
      <c r="D6" s="3" t="s">
        <v>102</v>
      </c>
      <c r="E6" s="59">
        <f>'10分類帳'!I26</f>
        <v>820</v>
      </c>
      <c r="F6" s="60">
        <f>E6/(E13)</f>
        <v>0.016893283889575606</v>
      </c>
      <c r="G6" s="59">
        <f>'10分類帳'!I27</f>
        <v>1640</v>
      </c>
      <c r="H6" s="60">
        <f>G6/G13</f>
        <v>0.019833111621719676</v>
      </c>
    </row>
    <row r="7" spans="1:8" ht="25.5" customHeight="1">
      <c r="A7" s="3" t="s">
        <v>84</v>
      </c>
      <c r="B7" s="59"/>
      <c r="C7" s="112"/>
      <c r="D7" s="3" t="s">
        <v>103</v>
      </c>
      <c r="E7" s="59">
        <f>'10分類帳'!J26</f>
        <v>1220</v>
      </c>
      <c r="F7" s="60">
        <f>E7/(E13)</f>
        <v>0.025133910177173466</v>
      </c>
      <c r="G7" s="59">
        <f>'10分類帳'!J27</f>
        <v>2680</v>
      </c>
      <c r="H7" s="60">
        <f>G7/G13</f>
        <v>0.03241020679646874</v>
      </c>
    </row>
    <row r="8" spans="1:8" ht="25.5" customHeight="1">
      <c r="A8" s="3" t="s">
        <v>17</v>
      </c>
      <c r="B8" s="59"/>
      <c r="C8" s="112"/>
      <c r="D8" s="3" t="s">
        <v>104</v>
      </c>
      <c r="E8" s="59">
        <f>'10分類帳'!K26</f>
        <v>16971</v>
      </c>
      <c r="F8" s="60">
        <f>E8/E13</f>
        <v>0.3496291718170581</v>
      </c>
      <c r="G8" s="59">
        <f>'10分類帳'!K26</f>
        <v>16971</v>
      </c>
      <c r="H8" s="60">
        <f>G8/G13</f>
        <v>0.2052364252025638</v>
      </c>
    </row>
    <row r="9" spans="1:8" ht="33" customHeight="1">
      <c r="A9" s="67" t="s">
        <v>137</v>
      </c>
      <c r="B9" s="59"/>
      <c r="C9" s="112"/>
      <c r="D9" s="3" t="s">
        <v>105</v>
      </c>
      <c r="E9" s="59">
        <f>'10分類帳'!L26</f>
        <v>0</v>
      </c>
      <c r="F9" s="60">
        <f>E9/(E13)</f>
        <v>0</v>
      </c>
      <c r="G9" s="59">
        <f>'10分類帳'!L27</f>
        <v>8478</v>
      </c>
      <c r="H9" s="60">
        <f>G9/G13</f>
        <v>0.10252751239569477</v>
      </c>
    </row>
    <row r="10" spans="1:8" ht="30.75" customHeight="1">
      <c r="A10" s="67" t="s">
        <v>130</v>
      </c>
      <c r="B10" s="59"/>
      <c r="C10" s="112"/>
      <c r="D10" s="3" t="s">
        <v>106</v>
      </c>
      <c r="E10" s="59">
        <f>'10分類帳'!M26</f>
        <v>0</v>
      </c>
      <c r="F10" s="60">
        <f>E10/(E13)</f>
        <v>0</v>
      </c>
      <c r="G10" s="59">
        <f>'10分類帳'!M27</f>
        <v>0</v>
      </c>
      <c r="H10" s="60">
        <f>G10/G13</f>
        <v>0</v>
      </c>
    </row>
    <row r="11" spans="1:8" ht="54" customHeight="1">
      <c r="A11" s="34" t="s">
        <v>138</v>
      </c>
      <c r="B11" s="59">
        <v>72000</v>
      </c>
      <c r="C11" s="112"/>
      <c r="D11" s="3" t="s">
        <v>107</v>
      </c>
      <c r="E11" s="59">
        <f>'10分類帳'!N26</f>
        <v>74</v>
      </c>
      <c r="F11" s="60">
        <f>E11/(E13)</f>
        <v>0.0015245158632056037</v>
      </c>
      <c r="G11" s="59">
        <f>'10分類帳'!N27</f>
        <v>2099</v>
      </c>
      <c r="H11" s="60">
        <f>G11/G13</f>
        <v>0.025383964203652194</v>
      </c>
    </row>
    <row r="12" spans="1:8" ht="25.5" customHeight="1">
      <c r="A12" s="3" t="s">
        <v>113</v>
      </c>
      <c r="B12" s="59"/>
      <c r="C12" s="113" t="s">
        <v>227</v>
      </c>
      <c r="D12" s="34"/>
      <c r="E12" s="59"/>
      <c r="F12" s="60"/>
      <c r="G12" s="59"/>
      <c r="H12" s="60"/>
    </row>
    <row r="13" spans="1:8" ht="34.5" customHeight="1">
      <c r="A13" s="3"/>
      <c r="B13" s="59"/>
      <c r="C13" s="113"/>
      <c r="D13" s="3" t="s">
        <v>108</v>
      </c>
      <c r="E13" s="59">
        <f>SUM(E4:E12)</f>
        <v>48540</v>
      </c>
      <c r="F13" s="60">
        <f>(E13-E8)/(E13-E8)</f>
        <v>1</v>
      </c>
      <c r="G13" s="59">
        <f>SUM(G4:G12)</f>
        <v>82690</v>
      </c>
      <c r="H13" s="61">
        <f>SUM(H4:H11)</f>
        <v>1.0000000000000002</v>
      </c>
    </row>
    <row r="14" spans="1:8" ht="38.25" customHeight="1">
      <c r="A14" s="3" t="s">
        <v>31</v>
      </c>
      <c r="B14" s="59">
        <f>SUM(B5:B12)</f>
        <v>95790</v>
      </c>
      <c r="C14" s="113"/>
      <c r="D14" s="3" t="s">
        <v>109</v>
      </c>
      <c r="E14" s="59">
        <f>'10分類帳'!P27</f>
        <v>175013</v>
      </c>
      <c r="F14" s="60"/>
      <c r="G14" s="59">
        <f>E14</f>
        <v>175013</v>
      </c>
      <c r="H14" s="61"/>
    </row>
    <row r="15" spans="1:8" ht="38.25" customHeight="1">
      <c r="A15" s="3" t="s">
        <v>110</v>
      </c>
      <c r="B15" s="59">
        <f>B14+B4</f>
        <v>223553</v>
      </c>
      <c r="C15" s="107"/>
      <c r="D15" s="3" t="s">
        <v>110</v>
      </c>
      <c r="E15" s="59">
        <f>E13+E14</f>
        <v>223553</v>
      </c>
      <c r="F15" s="61">
        <f>SUM(F4:F11)</f>
        <v>0.9999999999999999</v>
      </c>
      <c r="G15" s="59">
        <f>G13+G14</f>
        <v>257703</v>
      </c>
      <c r="H15" s="61">
        <f>H13+H14</f>
        <v>1.0000000000000002</v>
      </c>
    </row>
    <row r="16" spans="1:8" ht="48" customHeight="1">
      <c r="A16" s="3" t="s">
        <v>111</v>
      </c>
      <c r="B16" s="139" t="s">
        <v>226</v>
      </c>
      <c r="C16" s="154"/>
      <c r="D16" s="154"/>
      <c r="E16" s="154"/>
      <c r="F16" s="154"/>
      <c r="G16" s="154"/>
      <c r="H16" s="154"/>
    </row>
    <row r="17" spans="1:8" ht="27" customHeight="1">
      <c r="A17" s="140" t="s">
        <v>112</v>
      </c>
      <c r="B17" s="140"/>
      <c r="C17" s="140"/>
      <c r="D17" s="140"/>
      <c r="E17" s="140"/>
      <c r="F17" s="140"/>
      <c r="G17" s="140"/>
      <c r="H17" s="140"/>
    </row>
  </sheetData>
  <sheetProtection/>
  <mergeCells count="9">
    <mergeCell ref="D1:H1"/>
    <mergeCell ref="A1:C1"/>
    <mergeCell ref="B16:H16"/>
    <mergeCell ref="A17:H17"/>
    <mergeCell ref="C4:C11"/>
    <mergeCell ref="C12:C15"/>
    <mergeCell ref="A2:C2"/>
    <mergeCell ref="D2:F2"/>
    <mergeCell ref="G2:H2"/>
  </mergeCells>
  <printOptions/>
  <pageMargins left="0.5511811023622047" right="0.35433070866141736" top="0.5905511811023623" bottom="0.27" header="0.5118110236220472" footer="0.86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8"/>
  <sheetViews>
    <sheetView zoomScale="75" zoomScaleNormal="75" zoomScalePageLayoutView="0" workbookViewId="0" topLeftCell="A1">
      <pane xSplit="1" ySplit="3" topLeftCell="B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U13" sqref="U13"/>
    </sheetView>
  </sheetViews>
  <sheetFormatPr defaultColWidth="8.875" defaultRowHeight="16.5"/>
  <cols>
    <col min="1" max="1" width="5.25390625" style="56" customWidth="1"/>
    <col min="2" max="2" width="6.375" style="56" customWidth="1"/>
    <col min="3" max="3" width="9.125" style="56" customWidth="1"/>
    <col min="4" max="4" width="11.50390625" style="56" customWidth="1"/>
    <col min="5" max="5" width="8.125" style="56" customWidth="1"/>
    <col min="6" max="6" width="9.00390625" style="56" customWidth="1"/>
    <col min="7" max="8" width="9.50390625" style="56" customWidth="1"/>
    <col min="9" max="9" width="9.375" style="56" customWidth="1"/>
    <col min="10" max="10" width="8.125" style="56" customWidth="1"/>
    <col min="11" max="11" width="8.375" style="56" customWidth="1"/>
    <col min="12" max="12" width="9.875" style="56" customWidth="1"/>
    <col min="13" max="13" width="8.375" style="56" customWidth="1"/>
    <col min="14" max="14" width="9.50390625" style="56" customWidth="1"/>
    <col min="15" max="15" width="9.25390625" style="56" customWidth="1"/>
    <col min="16" max="16" width="8.75390625" style="56" customWidth="1"/>
    <col min="17" max="17" width="8.875" style="56" customWidth="1"/>
    <col min="18" max="19" width="8.375" style="56" customWidth="1"/>
    <col min="20" max="20" width="6.375" style="56" customWidth="1"/>
    <col min="21" max="21" width="8.625" style="56" customWidth="1"/>
    <col min="22" max="22" width="10.50390625" style="56" customWidth="1"/>
    <col min="23" max="16384" width="8.875" style="56" customWidth="1"/>
  </cols>
  <sheetData>
    <row r="1" spans="1:22" s="35" customFormat="1" ht="38.25" customHeight="1">
      <c r="A1" s="125" t="s">
        <v>233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</row>
    <row r="2" spans="1:22" s="38" customFormat="1" ht="22.5" customHeight="1">
      <c r="A2" s="119" t="s">
        <v>42</v>
      </c>
      <c r="B2" s="126" t="s">
        <v>43</v>
      </c>
      <c r="C2" s="119" t="s">
        <v>44</v>
      </c>
      <c r="D2" s="119"/>
      <c r="E2" s="119"/>
      <c r="F2" s="119"/>
      <c r="G2" s="119"/>
      <c r="H2" s="119"/>
      <c r="I2" s="119"/>
      <c r="J2" s="119"/>
      <c r="K2" s="119"/>
      <c r="L2" s="128"/>
      <c r="M2" s="129" t="s">
        <v>45</v>
      </c>
      <c r="N2" s="119"/>
      <c r="O2" s="119"/>
      <c r="P2" s="119"/>
      <c r="Q2" s="119"/>
      <c r="R2" s="119"/>
      <c r="S2" s="119"/>
      <c r="T2" s="119"/>
      <c r="U2" s="119"/>
      <c r="V2" s="119"/>
    </row>
    <row r="3" spans="1:22" s="43" customFormat="1" ht="43.5" customHeight="1">
      <c r="A3" s="119"/>
      <c r="B3" s="127"/>
      <c r="C3" s="37" t="s">
        <v>46</v>
      </c>
      <c r="D3" s="37" t="s">
        <v>47</v>
      </c>
      <c r="E3" s="40" t="s">
        <v>133</v>
      </c>
      <c r="F3" s="37" t="s">
        <v>48</v>
      </c>
      <c r="G3" s="37" t="s">
        <v>49</v>
      </c>
      <c r="H3" s="37" t="s">
        <v>135</v>
      </c>
      <c r="I3" s="37" t="s">
        <v>129</v>
      </c>
      <c r="J3" s="37" t="s">
        <v>136</v>
      </c>
      <c r="K3" s="37" t="s">
        <v>50</v>
      </c>
      <c r="L3" s="41" t="s">
        <v>11</v>
      </c>
      <c r="M3" s="42" t="s">
        <v>7</v>
      </c>
      <c r="N3" s="39" t="s">
        <v>33</v>
      </c>
      <c r="O3" s="39" t="s">
        <v>8</v>
      </c>
      <c r="P3" s="39" t="s">
        <v>9</v>
      </c>
      <c r="Q3" s="39" t="s">
        <v>16</v>
      </c>
      <c r="R3" s="37" t="s">
        <v>19</v>
      </c>
      <c r="S3" s="37" t="s">
        <v>18</v>
      </c>
      <c r="T3" s="39" t="s">
        <v>10</v>
      </c>
      <c r="U3" s="37" t="s">
        <v>51</v>
      </c>
      <c r="V3" s="36" t="s">
        <v>11</v>
      </c>
    </row>
    <row r="4" spans="1:22" s="38" customFormat="1" ht="30" customHeight="1">
      <c r="A4" s="44" t="s">
        <v>52</v>
      </c>
      <c r="B4" s="36">
        <v>650</v>
      </c>
      <c r="C4" s="69">
        <v>102253</v>
      </c>
      <c r="D4" s="45">
        <f>'09結算'!B5</f>
        <v>42030</v>
      </c>
      <c r="E4" s="45">
        <f>'09結算'!B6</f>
        <v>0</v>
      </c>
      <c r="F4" s="45">
        <v>0</v>
      </c>
      <c r="G4" s="45">
        <f>'09結算'!B8</f>
        <v>0</v>
      </c>
      <c r="H4" s="45">
        <f>'09結算'!B9</f>
        <v>0</v>
      </c>
      <c r="I4" s="45">
        <f>'09結算'!B10</f>
        <v>13000</v>
      </c>
      <c r="J4" s="45">
        <f>'09結算'!B11</f>
        <v>0</v>
      </c>
      <c r="K4" s="45">
        <f>'09結算'!B12</f>
        <v>0</v>
      </c>
      <c r="L4" s="46">
        <f>SUM(C4:K4)</f>
        <v>157283</v>
      </c>
      <c r="M4" s="47">
        <f>'09結算'!E4</f>
        <v>644</v>
      </c>
      <c r="N4" s="45">
        <f>'09結算'!E5</f>
        <v>20723</v>
      </c>
      <c r="O4" s="45">
        <f>'09結算'!E6</f>
        <v>820</v>
      </c>
      <c r="P4" s="45">
        <f>'09結算'!E7</f>
        <v>1460</v>
      </c>
      <c r="Q4" s="45">
        <f>'09結算'!E8</f>
        <v>16969</v>
      </c>
      <c r="R4" s="45">
        <f>'09結算'!E9</f>
        <v>4410</v>
      </c>
      <c r="S4" s="45">
        <f>'09結算'!E10</f>
        <v>0</v>
      </c>
      <c r="T4" s="45">
        <f>'09結算'!E11</f>
        <v>2025</v>
      </c>
      <c r="U4" s="45">
        <f>'09結算'!E14</f>
        <v>127763</v>
      </c>
      <c r="V4" s="48">
        <f aca="true" t="shared" si="0" ref="V4:V9">SUM(M4:U4)</f>
        <v>174814</v>
      </c>
    </row>
    <row r="5" spans="1:22" s="38" customFormat="1" ht="30" customHeight="1">
      <c r="A5" s="44" t="s">
        <v>53</v>
      </c>
      <c r="B5" s="36">
        <v>650</v>
      </c>
      <c r="C5" s="48">
        <f>U4</f>
        <v>127763</v>
      </c>
      <c r="D5" s="45">
        <f>'10結算'!B5</f>
        <v>23790</v>
      </c>
      <c r="E5" s="45" t="str">
        <f>'10結算'!B6</f>
        <v> </v>
      </c>
      <c r="F5" s="45">
        <v>0</v>
      </c>
      <c r="G5" s="45">
        <f>'10結算'!B8</f>
        <v>0</v>
      </c>
      <c r="H5" s="45">
        <f>'10結算'!B9</f>
        <v>0</v>
      </c>
      <c r="I5" s="45">
        <f>'10結算'!B10</f>
        <v>0</v>
      </c>
      <c r="J5" s="45">
        <f>'10結算'!B11</f>
        <v>72000</v>
      </c>
      <c r="K5" s="45">
        <f>'10結算'!B12</f>
        <v>0</v>
      </c>
      <c r="L5" s="46">
        <f aca="true" t="shared" si="1" ref="L5:L14">SUM(C5:K5)</f>
        <v>223553</v>
      </c>
      <c r="M5" s="47">
        <f>'10結算'!E4</f>
        <v>0</v>
      </c>
      <c r="N5" s="49">
        <f>'10結算'!E5</f>
        <v>29455</v>
      </c>
      <c r="O5" s="49">
        <f>'10結算'!E6</f>
        <v>820</v>
      </c>
      <c r="P5" s="45">
        <f>'10結算'!E7</f>
        <v>1220</v>
      </c>
      <c r="Q5" s="45">
        <f>'10結算'!E8</f>
        <v>16971</v>
      </c>
      <c r="R5" s="45">
        <f>'10結算'!E9</f>
        <v>0</v>
      </c>
      <c r="S5" s="45">
        <f>'10結算'!E10</f>
        <v>0</v>
      </c>
      <c r="T5" s="45">
        <f>'10結算'!E11</f>
        <v>74</v>
      </c>
      <c r="U5" s="45">
        <f>'10結算'!E14</f>
        <v>175013</v>
      </c>
      <c r="V5" s="48">
        <f t="shared" si="0"/>
        <v>223553</v>
      </c>
    </row>
    <row r="6" spans="1:22" s="38" customFormat="1" ht="30" customHeight="1">
      <c r="A6" s="44" t="s">
        <v>54</v>
      </c>
      <c r="B6" s="36">
        <v>650</v>
      </c>
      <c r="C6" s="48">
        <f>U5</f>
        <v>175013</v>
      </c>
      <c r="D6" s="45" t="e">
        <f>#REF!</f>
        <v>#REF!</v>
      </c>
      <c r="E6" s="45" t="e">
        <f>#REF!</f>
        <v>#REF!</v>
      </c>
      <c r="F6" s="45">
        <v>0</v>
      </c>
      <c r="G6" s="45" t="e">
        <f>#REF!</f>
        <v>#REF!</v>
      </c>
      <c r="H6" s="45" t="e">
        <f>#REF!</f>
        <v>#REF!</v>
      </c>
      <c r="I6" s="45" t="e">
        <f>#REF!</f>
        <v>#REF!</v>
      </c>
      <c r="J6" s="45" t="e">
        <f>#REF!</f>
        <v>#REF!</v>
      </c>
      <c r="K6" s="45" t="e">
        <f>#REF!</f>
        <v>#REF!</v>
      </c>
      <c r="L6" s="46" t="e">
        <f t="shared" si="1"/>
        <v>#REF!</v>
      </c>
      <c r="M6" s="47" t="e">
        <f>#REF!</f>
        <v>#REF!</v>
      </c>
      <c r="N6" s="49" t="e">
        <f>#REF!</f>
        <v>#REF!</v>
      </c>
      <c r="O6" s="49" t="e">
        <f>#REF!</f>
        <v>#REF!</v>
      </c>
      <c r="P6" s="45" t="e">
        <f>#REF!</f>
        <v>#REF!</v>
      </c>
      <c r="Q6" s="45" t="e">
        <f>#REF!</f>
        <v>#REF!</v>
      </c>
      <c r="R6" s="45" t="e">
        <f>#REF!</f>
        <v>#REF!</v>
      </c>
      <c r="S6" s="45" t="e">
        <f>#REF!</f>
        <v>#REF!</v>
      </c>
      <c r="T6" s="45" t="e">
        <f>#REF!</f>
        <v>#REF!</v>
      </c>
      <c r="U6" s="45" t="e">
        <f>#REF!</f>
        <v>#REF!</v>
      </c>
      <c r="V6" s="48" t="e">
        <f t="shared" si="0"/>
        <v>#REF!</v>
      </c>
    </row>
    <row r="7" spans="1:22" s="38" customFormat="1" ht="30" customHeight="1">
      <c r="A7" s="44" t="s">
        <v>55</v>
      </c>
      <c r="B7" s="36">
        <v>650</v>
      </c>
      <c r="C7" s="48" t="e">
        <f aca="true" t="shared" si="2" ref="C7:C13">U6</f>
        <v>#REF!</v>
      </c>
      <c r="D7" s="45" t="e">
        <f>#REF!</f>
        <v>#REF!</v>
      </c>
      <c r="E7" s="45" t="e">
        <f>#REF!</f>
        <v>#REF!</v>
      </c>
      <c r="F7" s="45">
        <v>0</v>
      </c>
      <c r="G7" s="45" t="e">
        <f>#REF!</f>
        <v>#REF!</v>
      </c>
      <c r="H7" s="45" t="e">
        <f>#REF!</f>
        <v>#REF!</v>
      </c>
      <c r="I7" s="45" t="e">
        <f>#REF!</f>
        <v>#REF!</v>
      </c>
      <c r="J7" s="45" t="e">
        <f>#REF!</f>
        <v>#REF!</v>
      </c>
      <c r="K7" s="45" t="e">
        <f>#REF!</f>
        <v>#REF!</v>
      </c>
      <c r="L7" s="46" t="e">
        <f t="shared" si="1"/>
        <v>#REF!</v>
      </c>
      <c r="M7" s="63" t="e">
        <f>#REF!</f>
        <v>#REF!</v>
      </c>
      <c r="N7" s="45" t="e">
        <f>#REF!</f>
        <v>#REF!</v>
      </c>
      <c r="O7" s="45" t="e">
        <f>#REF!</f>
        <v>#REF!</v>
      </c>
      <c r="P7" s="45" t="e">
        <f>#REF!</f>
        <v>#REF!</v>
      </c>
      <c r="Q7" s="45" t="e">
        <f>#REF!</f>
        <v>#REF!</v>
      </c>
      <c r="R7" s="45" t="e">
        <f>#REF!</f>
        <v>#REF!</v>
      </c>
      <c r="S7" s="45" t="e">
        <f>#REF!</f>
        <v>#REF!</v>
      </c>
      <c r="T7" s="45" t="e">
        <f>#REF!</f>
        <v>#REF!</v>
      </c>
      <c r="U7" s="49" t="e">
        <f>#REF!</f>
        <v>#REF!</v>
      </c>
      <c r="V7" s="48" t="e">
        <f t="shared" si="0"/>
        <v>#REF!</v>
      </c>
    </row>
    <row r="8" spans="1:22" s="38" customFormat="1" ht="30" customHeight="1">
      <c r="A8" s="44" t="s">
        <v>56</v>
      </c>
      <c r="B8" s="36">
        <v>650</v>
      </c>
      <c r="C8" s="48" t="e">
        <f t="shared" si="2"/>
        <v>#REF!</v>
      </c>
      <c r="D8" s="45" t="e">
        <f>#REF!</f>
        <v>#REF!</v>
      </c>
      <c r="E8" s="45" t="e">
        <f>#REF!</f>
        <v>#REF!</v>
      </c>
      <c r="F8" s="45">
        <v>0</v>
      </c>
      <c r="G8" s="45" t="e">
        <f>#REF!</f>
        <v>#REF!</v>
      </c>
      <c r="H8" s="45" t="e">
        <f>#REF!</f>
        <v>#REF!</v>
      </c>
      <c r="I8" s="45" t="e">
        <f>#REF!</f>
        <v>#REF!</v>
      </c>
      <c r="J8" s="45" t="e">
        <f>#REF!</f>
        <v>#REF!</v>
      </c>
      <c r="K8" s="45" t="e">
        <f>#REF!</f>
        <v>#REF!</v>
      </c>
      <c r="L8" s="46" t="e">
        <f t="shared" si="1"/>
        <v>#REF!</v>
      </c>
      <c r="M8" s="63" t="e">
        <f>#REF!</f>
        <v>#REF!</v>
      </c>
      <c r="N8" s="45" t="e">
        <f>#REF!</f>
        <v>#REF!</v>
      </c>
      <c r="O8" s="45" t="e">
        <f>#REF!</f>
        <v>#REF!</v>
      </c>
      <c r="P8" s="45" t="e">
        <f>#REF!</f>
        <v>#REF!</v>
      </c>
      <c r="Q8" s="45" t="e">
        <f>#REF!</f>
        <v>#REF!</v>
      </c>
      <c r="R8" s="45" t="e">
        <f>#REF!</f>
        <v>#REF!</v>
      </c>
      <c r="S8" s="45" t="e">
        <f>#REF!</f>
        <v>#REF!</v>
      </c>
      <c r="T8" s="45" t="e">
        <f>#REF!</f>
        <v>#REF!</v>
      </c>
      <c r="U8" s="45" t="e">
        <f>#REF!</f>
        <v>#REF!</v>
      </c>
      <c r="V8" s="48" t="e">
        <f t="shared" si="0"/>
        <v>#REF!</v>
      </c>
    </row>
    <row r="9" spans="1:22" s="38" customFormat="1" ht="30" customHeight="1">
      <c r="A9" s="44" t="s">
        <v>57</v>
      </c>
      <c r="B9" s="36">
        <v>0</v>
      </c>
      <c r="C9" s="48" t="e">
        <f t="shared" si="2"/>
        <v>#REF!</v>
      </c>
      <c r="D9" s="45">
        <v>200</v>
      </c>
      <c r="E9" s="45" t="e">
        <f>#REF!</f>
        <v>#REF!</v>
      </c>
      <c r="F9" s="45">
        <v>0</v>
      </c>
      <c r="G9" s="45" t="e">
        <f>#REF!</f>
        <v>#REF!</v>
      </c>
      <c r="H9" s="45" t="e">
        <f>#REF!</f>
        <v>#REF!</v>
      </c>
      <c r="I9" s="45" t="e">
        <f>#REF!</f>
        <v>#REF!</v>
      </c>
      <c r="J9" s="45" t="e">
        <f>#REF!</f>
        <v>#REF!</v>
      </c>
      <c r="K9" s="45">
        <v>30000</v>
      </c>
      <c r="L9" s="46" t="e">
        <f t="shared" si="1"/>
        <v>#REF!</v>
      </c>
      <c r="M9" s="63" t="e">
        <f>#REF!</f>
        <v>#REF!</v>
      </c>
      <c r="N9" s="45" t="e">
        <f>#REF!</f>
        <v>#REF!</v>
      </c>
      <c r="O9" s="45" t="e">
        <f>#REF!</f>
        <v>#REF!</v>
      </c>
      <c r="P9" s="45" t="e">
        <f>#REF!</f>
        <v>#REF!</v>
      </c>
      <c r="Q9" s="45" t="e">
        <f>#REF!</f>
        <v>#REF!</v>
      </c>
      <c r="R9" s="45" t="e">
        <f>#REF!</f>
        <v>#REF!</v>
      </c>
      <c r="S9" s="45" t="e">
        <f>#REF!</f>
        <v>#REF!</v>
      </c>
      <c r="T9" s="45" t="e">
        <f>#REF!</f>
        <v>#REF!</v>
      </c>
      <c r="U9" s="49" t="e">
        <f>#REF!</f>
        <v>#REF!</v>
      </c>
      <c r="V9" s="48" t="e">
        <f t="shared" si="0"/>
        <v>#REF!</v>
      </c>
    </row>
    <row r="10" spans="1:22" s="38" customFormat="1" ht="30" customHeight="1">
      <c r="A10" s="44" t="s">
        <v>58</v>
      </c>
      <c r="B10" s="36">
        <v>650</v>
      </c>
      <c r="C10" s="48" t="e">
        <f t="shared" si="2"/>
        <v>#REF!</v>
      </c>
      <c r="D10" s="45" t="e">
        <f>#REF!</f>
        <v>#REF!</v>
      </c>
      <c r="E10" s="45" t="e">
        <f>#REF!</f>
        <v>#REF!</v>
      </c>
      <c r="F10" s="45">
        <v>0</v>
      </c>
      <c r="G10" s="45" t="e">
        <f>#REF!</f>
        <v>#REF!</v>
      </c>
      <c r="H10" s="45" t="e">
        <f>#REF!</f>
        <v>#REF!</v>
      </c>
      <c r="I10" s="45" t="e">
        <f>#REF!</f>
        <v>#REF!</v>
      </c>
      <c r="J10" s="45" t="e">
        <f>#REF!</f>
        <v>#REF!</v>
      </c>
      <c r="K10" s="45" t="e">
        <f>#REF!</f>
        <v>#REF!</v>
      </c>
      <c r="L10" s="46" t="e">
        <f t="shared" si="1"/>
        <v>#REF!</v>
      </c>
      <c r="M10" s="47" t="e">
        <f>#REF!</f>
        <v>#REF!</v>
      </c>
      <c r="N10" s="49" t="e">
        <f>#REF!</f>
        <v>#REF!</v>
      </c>
      <c r="O10" s="49" t="e">
        <f>#REF!</f>
        <v>#REF!</v>
      </c>
      <c r="P10" s="49" t="e">
        <f>#REF!</f>
        <v>#REF!</v>
      </c>
      <c r="Q10" s="49" t="e">
        <f>#REF!</f>
        <v>#REF!</v>
      </c>
      <c r="R10" s="49" t="e">
        <f>#REF!</f>
        <v>#REF!</v>
      </c>
      <c r="S10" s="49" t="e">
        <f>#REF!</f>
        <v>#REF!</v>
      </c>
      <c r="T10" s="49" t="e">
        <f>#REF!</f>
        <v>#REF!</v>
      </c>
      <c r="U10" s="49" t="e">
        <f>#REF!</f>
        <v>#REF!</v>
      </c>
      <c r="V10" s="48" t="e">
        <f>SUM(M10:U10)</f>
        <v>#REF!</v>
      </c>
    </row>
    <row r="11" spans="1:22" s="38" customFormat="1" ht="30" customHeight="1">
      <c r="A11" s="50" t="s">
        <v>59</v>
      </c>
      <c r="B11" s="36">
        <v>650</v>
      </c>
      <c r="C11" s="48" t="e">
        <f t="shared" si="2"/>
        <v>#REF!</v>
      </c>
      <c r="D11" s="45" t="e">
        <f>#REF!</f>
        <v>#REF!</v>
      </c>
      <c r="E11" s="45" t="e">
        <f>#REF!</f>
        <v>#REF!</v>
      </c>
      <c r="F11" s="45">
        <v>0</v>
      </c>
      <c r="G11" s="45" t="e">
        <f>#REF!</f>
        <v>#REF!</v>
      </c>
      <c r="H11" s="45" t="e">
        <f>#REF!</f>
        <v>#REF!</v>
      </c>
      <c r="I11" s="45" t="e">
        <f>#REF!</f>
        <v>#REF!</v>
      </c>
      <c r="J11" s="45">
        <v>90000</v>
      </c>
      <c r="K11" s="45">
        <v>0</v>
      </c>
      <c r="L11" s="46" t="e">
        <f t="shared" si="1"/>
        <v>#REF!</v>
      </c>
      <c r="M11" s="63" t="e">
        <f>#REF!</f>
        <v>#REF!</v>
      </c>
      <c r="N11" s="45" t="e">
        <f>#REF!</f>
        <v>#REF!</v>
      </c>
      <c r="O11" s="45" t="e">
        <f>#REF!</f>
        <v>#REF!</v>
      </c>
      <c r="P11" s="45" t="e">
        <f>#REF!</f>
        <v>#REF!</v>
      </c>
      <c r="Q11" s="45" t="e">
        <f>#REF!</f>
        <v>#REF!</v>
      </c>
      <c r="R11" s="45" t="e">
        <f>#REF!</f>
        <v>#REF!</v>
      </c>
      <c r="S11" s="45" t="e">
        <f>#REF!</f>
        <v>#REF!</v>
      </c>
      <c r="T11" s="45" t="e">
        <f>#REF!</f>
        <v>#REF!</v>
      </c>
      <c r="U11" s="49" t="e">
        <f>#REF!</f>
        <v>#REF!</v>
      </c>
      <c r="V11" s="48" t="e">
        <f>SUM(M11:U11)</f>
        <v>#REF!</v>
      </c>
    </row>
    <row r="12" spans="1:22" s="38" customFormat="1" ht="30" customHeight="1">
      <c r="A12" s="44" t="s">
        <v>60</v>
      </c>
      <c r="B12" s="36">
        <v>650</v>
      </c>
      <c r="C12" s="48" t="e">
        <f t="shared" si="2"/>
        <v>#REF!</v>
      </c>
      <c r="D12" s="45" t="e">
        <f>#REF!</f>
        <v>#REF!</v>
      </c>
      <c r="E12" s="45">
        <v>13000</v>
      </c>
      <c r="F12" s="45">
        <v>0</v>
      </c>
      <c r="G12" s="45" t="e">
        <f>#REF!</f>
        <v>#REF!</v>
      </c>
      <c r="H12" s="45" t="e">
        <f>#REF!</f>
        <v>#REF!</v>
      </c>
      <c r="I12" s="45" t="e">
        <f>#REF!</f>
        <v>#REF!</v>
      </c>
      <c r="J12" s="45" t="e">
        <f>#REF!</f>
        <v>#REF!</v>
      </c>
      <c r="K12" s="45">
        <v>0</v>
      </c>
      <c r="L12" s="46" t="e">
        <f t="shared" si="1"/>
        <v>#REF!</v>
      </c>
      <c r="M12" s="63" t="e">
        <f>#REF!</f>
        <v>#REF!</v>
      </c>
      <c r="N12" s="45" t="e">
        <f>#REF!</f>
        <v>#REF!</v>
      </c>
      <c r="O12" s="45" t="e">
        <f>#REF!</f>
        <v>#REF!</v>
      </c>
      <c r="P12" s="45" t="e">
        <f>#REF!</f>
        <v>#REF!</v>
      </c>
      <c r="Q12" s="45" t="e">
        <f>#REF!</f>
        <v>#REF!</v>
      </c>
      <c r="R12" s="45" t="e">
        <f>#REF!</f>
        <v>#REF!</v>
      </c>
      <c r="S12" s="45" t="e">
        <f>#REF!</f>
        <v>#REF!</v>
      </c>
      <c r="T12" s="45" t="e">
        <f>#REF!</f>
        <v>#REF!</v>
      </c>
      <c r="U12" s="49" t="e">
        <f>#REF!</f>
        <v>#REF!</v>
      </c>
      <c r="V12" s="48" t="e">
        <f>SUM(M12:U12)</f>
        <v>#REF!</v>
      </c>
    </row>
    <row r="13" spans="1:22" s="38" customFormat="1" ht="30" customHeight="1">
      <c r="A13" s="44" t="s">
        <v>61</v>
      </c>
      <c r="B13" s="36">
        <v>650</v>
      </c>
      <c r="C13" s="48" t="e">
        <f t="shared" si="2"/>
        <v>#REF!</v>
      </c>
      <c r="D13" s="45">
        <v>-54340</v>
      </c>
      <c r="E13" s="45" t="e">
        <f>#REF!</f>
        <v>#REF!</v>
      </c>
      <c r="F13" s="45">
        <v>0</v>
      </c>
      <c r="G13" s="45" t="e">
        <f>#REF!</f>
        <v>#REF!</v>
      </c>
      <c r="H13" s="45" t="e">
        <f>#REF!</f>
        <v>#REF!</v>
      </c>
      <c r="I13" s="45" t="e">
        <f>#REF!</f>
        <v>#REF!</v>
      </c>
      <c r="J13" s="45" t="e">
        <f>#REF!</f>
        <v>#REF!</v>
      </c>
      <c r="K13" s="45" t="e">
        <f>#REF!</f>
        <v>#REF!</v>
      </c>
      <c r="L13" s="46" t="e">
        <f t="shared" si="1"/>
        <v>#REF!</v>
      </c>
      <c r="M13" s="63" t="e">
        <f>#REF!</f>
        <v>#REF!</v>
      </c>
      <c r="N13" s="45" t="e">
        <f>#REF!</f>
        <v>#REF!</v>
      </c>
      <c r="O13" s="45" t="e">
        <f>#REF!</f>
        <v>#REF!</v>
      </c>
      <c r="P13" s="45" t="e">
        <f>#REF!</f>
        <v>#REF!</v>
      </c>
      <c r="Q13" s="45" t="e">
        <f>#REF!</f>
        <v>#REF!</v>
      </c>
      <c r="R13" s="45" t="e">
        <f>#REF!</f>
        <v>#REF!</v>
      </c>
      <c r="S13" s="45" t="e">
        <f>#REF!</f>
        <v>#REF!</v>
      </c>
      <c r="T13" s="45" t="e">
        <f>#REF!</f>
        <v>#REF!</v>
      </c>
      <c r="U13" s="49" t="e">
        <f>#REF!</f>
        <v>#REF!</v>
      </c>
      <c r="V13" s="48" t="e">
        <f>SUM(M13:U13)</f>
        <v>#REF!</v>
      </c>
    </row>
    <row r="14" spans="1:22" s="38" customFormat="1" ht="39" customHeight="1">
      <c r="A14" s="118" t="s">
        <v>62</v>
      </c>
      <c r="B14" s="36" t="s">
        <v>63</v>
      </c>
      <c r="C14" s="48">
        <f>C4</f>
        <v>102253</v>
      </c>
      <c r="D14" s="51" t="e">
        <f aca="true" t="shared" si="3" ref="D14:K14">SUM(D4:D13)</f>
        <v>#REF!</v>
      </c>
      <c r="E14" s="51" t="e">
        <f t="shared" si="3"/>
        <v>#REF!</v>
      </c>
      <c r="F14" s="51">
        <f t="shared" si="3"/>
        <v>0</v>
      </c>
      <c r="G14" s="51" t="e">
        <f t="shared" si="3"/>
        <v>#REF!</v>
      </c>
      <c r="H14" s="51" t="e">
        <f t="shared" si="3"/>
        <v>#REF!</v>
      </c>
      <c r="I14" s="51" t="e">
        <f t="shared" si="3"/>
        <v>#REF!</v>
      </c>
      <c r="J14" s="51" t="e">
        <f t="shared" si="3"/>
        <v>#REF!</v>
      </c>
      <c r="K14" s="51" t="e">
        <f t="shared" si="3"/>
        <v>#REF!</v>
      </c>
      <c r="L14" s="71" t="e">
        <f t="shared" si="1"/>
        <v>#REF!</v>
      </c>
      <c r="M14" s="70" t="e">
        <f aca="true" t="shared" si="4" ref="M14:T14">SUM(M4:M13)</f>
        <v>#REF!</v>
      </c>
      <c r="N14" s="51" t="e">
        <f t="shared" si="4"/>
        <v>#REF!</v>
      </c>
      <c r="O14" s="51" t="e">
        <f t="shared" si="4"/>
        <v>#REF!</v>
      </c>
      <c r="P14" s="51" t="e">
        <f t="shared" si="4"/>
        <v>#REF!</v>
      </c>
      <c r="Q14" s="51" t="e">
        <f t="shared" si="4"/>
        <v>#REF!</v>
      </c>
      <c r="R14" s="51" t="e">
        <f t="shared" si="4"/>
        <v>#REF!</v>
      </c>
      <c r="S14" s="51" t="e">
        <f t="shared" si="4"/>
        <v>#REF!</v>
      </c>
      <c r="T14" s="51" t="e">
        <f t="shared" si="4"/>
        <v>#REF!</v>
      </c>
      <c r="U14" s="51" t="e">
        <f>U13</f>
        <v>#REF!</v>
      </c>
      <c r="V14" s="48" t="e">
        <f>SUM(M14:U14)</f>
        <v>#REF!</v>
      </c>
    </row>
    <row r="15" spans="1:22" s="38" customFormat="1" ht="41.25" customHeight="1">
      <c r="A15" s="119"/>
      <c r="B15" s="39" t="s">
        <v>114</v>
      </c>
      <c r="C15" s="52" t="e">
        <f>C14/L14</f>
        <v>#REF!</v>
      </c>
      <c r="D15" s="52" t="e">
        <f>D14/L14</f>
        <v>#REF!</v>
      </c>
      <c r="E15" s="52" t="e">
        <f>E14/L14</f>
        <v>#REF!</v>
      </c>
      <c r="F15" s="52" t="e">
        <f>F14/L14</f>
        <v>#REF!</v>
      </c>
      <c r="G15" s="52" t="e">
        <f>G14/L14</f>
        <v>#REF!</v>
      </c>
      <c r="H15" s="52" t="e">
        <f>H14/L14</f>
        <v>#REF!</v>
      </c>
      <c r="I15" s="52" t="e">
        <f>I14/L14</f>
        <v>#REF!</v>
      </c>
      <c r="J15" s="52" t="e">
        <f>J14/L14</f>
        <v>#REF!</v>
      </c>
      <c r="K15" s="52" t="e">
        <f>K14/L14</f>
        <v>#REF!</v>
      </c>
      <c r="L15" s="52" t="e">
        <f>(C14+D14+E14+F14+G14+H14+I14+J14+K14)/L14</f>
        <v>#REF!</v>
      </c>
      <c r="M15" s="53" t="e">
        <f>M14/(V14-U14)</f>
        <v>#REF!</v>
      </c>
      <c r="N15" s="52" t="e">
        <f>N14/(V14-U14)</f>
        <v>#REF!</v>
      </c>
      <c r="O15" s="52" t="e">
        <f>O14/(V14-U14)</f>
        <v>#REF!</v>
      </c>
      <c r="P15" s="52" t="e">
        <f>P14/(V14-U14)</f>
        <v>#REF!</v>
      </c>
      <c r="Q15" s="52" t="e">
        <f>Q14/(V14-U14)</f>
        <v>#REF!</v>
      </c>
      <c r="R15" s="52" t="e">
        <f>R14/(V14-U14)</f>
        <v>#REF!</v>
      </c>
      <c r="S15" s="52" t="e">
        <f>S14/(V14-U14)</f>
        <v>#REF!</v>
      </c>
      <c r="T15" s="52" t="e">
        <f>T14/(V14-U14)</f>
        <v>#REF!</v>
      </c>
      <c r="U15" s="54" t="s">
        <v>65</v>
      </c>
      <c r="V15" s="52" t="e">
        <f>(M14+N14+O14+P14+Q14+R14+S14+T14+U14)/V14</f>
        <v>#REF!</v>
      </c>
    </row>
    <row r="16" spans="1:22" ht="99" customHeight="1">
      <c r="A16" s="55" t="s">
        <v>66</v>
      </c>
      <c r="B16" s="120" t="s">
        <v>234</v>
      </c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</row>
    <row r="17" spans="1:22" ht="44.25" customHeight="1">
      <c r="A17" s="122" t="s">
        <v>115</v>
      </c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</row>
    <row r="18" spans="1:22" ht="132.75" customHeight="1">
      <c r="A18" s="123" t="s">
        <v>67</v>
      </c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</row>
  </sheetData>
  <sheetProtection/>
  <mergeCells count="9">
    <mergeCell ref="A1:V1"/>
    <mergeCell ref="A2:A3"/>
    <mergeCell ref="B2:B3"/>
    <mergeCell ref="C2:L2"/>
    <mergeCell ref="M2:V2"/>
    <mergeCell ref="A14:A15"/>
    <mergeCell ref="B16:V16"/>
    <mergeCell ref="A17:V17"/>
    <mergeCell ref="A18:V18"/>
  </mergeCells>
  <printOptions/>
  <pageMargins left="0.75" right="0" top="0.5905511811023623" bottom="0.3937007874015748" header="0.5118110236220472" footer="0.5118110236220472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0"/>
  <sheetViews>
    <sheetView zoomScale="85" zoomScaleNormal="85" zoomScalePageLayoutView="0" workbookViewId="0" topLeftCell="A1">
      <pane ySplit="3" topLeftCell="BM4" activePane="bottomLeft" state="frozen"/>
      <selection pane="topLeft" activeCell="A1" sqref="A1"/>
      <selection pane="bottomLeft" activeCell="P4" sqref="P4"/>
    </sheetView>
  </sheetViews>
  <sheetFormatPr defaultColWidth="8.875" defaultRowHeight="16.5"/>
  <cols>
    <col min="1" max="1" width="2.75390625" style="21" customWidth="1"/>
    <col min="2" max="2" width="3.50390625" style="21" customWidth="1"/>
    <col min="3" max="3" width="2.50390625" style="21" customWidth="1"/>
    <col min="4" max="4" width="4.00390625" style="21" customWidth="1"/>
    <col min="5" max="5" width="19.25390625" style="21" customWidth="1"/>
    <col min="6" max="6" width="9.75390625" style="21" customWidth="1"/>
    <col min="7" max="7" width="9.125" style="21" customWidth="1"/>
    <col min="8" max="8" width="10.125" style="21" customWidth="1"/>
    <col min="9" max="9" width="8.75390625" style="21" customWidth="1"/>
    <col min="10" max="10" width="8.625" style="21" customWidth="1"/>
    <col min="11" max="12" width="9.25390625" style="21" customWidth="1"/>
    <col min="13" max="13" width="9.625" style="21" customWidth="1"/>
    <col min="14" max="14" width="8.625" style="21" customWidth="1"/>
    <col min="15" max="15" width="10.625" style="21" customWidth="1"/>
    <col min="16" max="16" width="11.00390625" style="21" customWidth="1"/>
    <col min="17" max="17" width="9.00390625" style="21" bestFit="1" customWidth="1"/>
    <col min="18" max="16384" width="8.875" style="21" customWidth="1"/>
  </cols>
  <sheetData>
    <row r="1" spans="1:16" ht="33" customHeight="1">
      <c r="A1" s="132" t="s">
        <v>139</v>
      </c>
      <c r="B1" s="133"/>
      <c r="C1" s="133"/>
      <c r="D1" s="133"/>
      <c r="E1" s="133"/>
      <c r="F1" s="133"/>
      <c r="G1" s="133"/>
      <c r="H1" s="133"/>
      <c r="I1" s="133"/>
      <c r="J1" s="130" t="s">
        <v>161</v>
      </c>
      <c r="K1" s="130"/>
      <c r="L1" s="130"/>
      <c r="M1" s="130"/>
      <c r="N1" s="130"/>
      <c r="O1" s="130"/>
      <c r="P1" s="131"/>
    </row>
    <row r="2" spans="1:16" s="22" customFormat="1" ht="16.5">
      <c r="A2" s="138" t="s">
        <v>147</v>
      </c>
      <c r="B2" s="138"/>
      <c r="C2" s="138" t="s">
        <v>4</v>
      </c>
      <c r="D2" s="138"/>
      <c r="E2" s="138" t="s">
        <v>12</v>
      </c>
      <c r="F2" s="3" t="s">
        <v>5</v>
      </c>
      <c r="G2" s="138" t="s">
        <v>41</v>
      </c>
      <c r="H2" s="138"/>
      <c r="I2" s="138"/>
      <c r="J2" s="138"/>
      <c r="K2" s="138"/>
      <c r="L2" s="138"/>
      <c r="M2" s="138"/>
      <c r="N2" s="138"/>
      <c r="O2" s="138"/>
      <c r="P2" s="138" t="s">
        <v>15</v>
      </c>
    </row>
    <row r="3" spans="1:16" s="22" customFormat="1" ht="28.5">
      <c r="A3" s="3" t="s">
        <v>0</v>
      </c>
      <c r="B3" s="3" t="s">
        <v>1</v>
      </c>
      <c r="C3" s="3" t="s">
        <v>2</v>
      </c>
      <c r="D3" s="3" t="s">
        <v>3</v>
      </c>
      <c r="E3" s="138"/>
      <c r="F3" s="3" t="s">
        <v>6</v>
      </c>
      <c r="G3" s="3" t="s">
        <v>7</v>
      </c>
      <c r="H3" s="3" t="s">
        <v>33</v>
      </c>
      <c r="I3" s="3" t="s">
        <v>8</v>
      </c>
      <c r="J3" s="3" t="s">
        <v>9</v>
      </c>
      <c r="K3" s="3" t="s">
        <v>16</v>
      </c>
      <c r="L3" s="4" t="s">
        <v>19</v>
      </c>
      <c r="M3" s="4" t="s">
        <v>18</v>
      </c>
      <c r="N3" s="3" t="s">
        <v>10</v>
      </c>
      <c r="O3" s="3" t="s">
        <v>11</v>
      </c>
      <c r="P3" s="138"/>
    </row>
    <row r="4" spans="1:16" s="22" customFormat="1" ht="24.75" customHeight="1">
      <c r="A4" s="28">
        <v>7</v>
      </c>
      <c r="B4" s="28">
        <v>1</v>
      </c>
      <c r="C4" s="28"/>
      <c r="D4" s="28"/>
      <c r="E4" s="74" t="s">
        <v>142</v>
      </c>
      <c r="F4" s="14"/>
      <c r="G4" s="1"/>
      <c r="H4" s="1"/>
      <c r="I4" s="1"/>
      <c r="J4" s="1"/>
      <c r="K4" s="1"/>
      <c r="L4" s="1"/>
      <c r="M4" s="1"/>
      <c r="N4" s="1"/>
      <c r="O4" s="1"/>
      <c r="P4" s="1">
        <v>123852</v>
      </c>
    </row>
    <row r="5" spans="1:16" s="23" customFormat="1" ht="32.25" customHeight="1">
      <c r="A5" s="14">
        <v>7</v>
      </c>
      <c r="B5" s="14">
        <v>24</v>
      </c>
      <c r="C5" s="14" t="s">
        <v>14</v>
      </c>
      <c r="D5" s="14">
        <v>1</v>
      </c>
      <c r="E5" s="76" t="s">
        <v>162</v>
      </c>
      <c r="F5" s="14"/>
      <c r="G5" s="1"/>
      <c r="H5" s="1"/>
      <c r="I5" s="1"/>
      <c r="J5" s="1"/>
      <c r="K5" s="1"/>
      <c r="L5" s="1">
        <v>4068</v>
      </c>
      <c r="M5" s="1"/>
      <c r="N5" s="1"/>
      <c r="O5" s="1">
        <f>SUM(G5:N5)</f>
        <v>4068</v>
      </c>
      <c r="P5" s="1">
        <f>P4+F5-O5</f>
        <v>119784</v>
      </c>
    </row>
    <row r="6" spans="1:16" s="23" customFormat="1" ht="36.75" customHeight="1">
      <c r="A6" s="2"/>
      <c r="B6" s="2"/>
      <c r="C6" s="1"/>
      <c r="D6" s="1"/>
      <c r="E6" s="76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s="23" customFormat="1" ht="19.5" customHeight="1">
      <c r="A7" s="2"/>
      <c r="B7" s="2"/>
      <c r="C7" s="1"/>
      <c r="D7" s="1"/>
      <c r="E7" s="15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s="23" customFormat="1" ht="34.5" customHeight="1">
      <c r="A8" s="2"/>
      <c r="B8" s="2"/>
      <c r="C8" s="1"/>
      <c r="D8" s="1"/>
      <c r="E8" s="74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s="23" customFormat="1" ht="34.5" customHeight="1">
      <c r="A9" s="2"/>
      <c r="B9" s="2"/>
      <c r="C9" s="1"/>
      <c r="D9" s="1"/>
      <c r="E9" s="74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s="23" customFormat="1" ht="19.5" customHeight="1">
      <c r="A10" s="2"/>
      <c r="B10" s="2"/>
      <c r="C10" s="1"/>
      <c r="D10" s="1"/>
      <c r="E10" s="77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s="23" customFormat="1" ht="19.5" customHeight="1">
      <c r="A11" s="2"/>
      <c r="B11" s="2"/>
      <c r="C11" s="1"/>
      <c r="D11" s="1"/>
      <c r="E11" s="7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s="23" customFormat="1" ht="19.5" customHeight="1">
      <c r="A12" s="2"/>
      <c r="B12" s="2"/>
      <c r="C12" s="1"/>
      <c r="D12" s="1"/>
      <c r="E12" s="17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s="24" customFormat="1" ht="19.5" customHeight="1">
      <c r="A13" s="25"/>
      <c r="B13" s="25"/>
      <c r="C13" s="26"/>
      <c r="D13" s="13"/>
      <c r="E13" s="12" t="s">
        <v>29</v>
      </c>
      <c r="F13" s="13">
        <f aca="true" t="shared" si="0" ref="F13:N13">SUM(F3:F12)</f>
        <v>0</v>
      </c>
      <c r="G13" s="13">
        <f t="shared" si="0"/>
        <v>0</v>
      </c>
      <c r="H13" s="13">
        <f t="shared" si="0"/>
        <v>0</v>
      </c>
      <c r="I13" s="13">
        <f t="shared" si="0"/>
        <v>0</v>
      </c>
      <c r="J13" s="13">
        <f t="shared" si="0"/>
        <v>0</v>
      </c>
      <c r="K13" s="13">
        <f>SUM(K4:K12)</f>
        <v>0</v>
      </c>
      <c r="L13" s="13">
        <f t="shared" si="0"/>
        <v>4068</v>
      </c>
      <c r="M13" s="13">
        <f t="shared" si="0"/>
        <v>0</v>
      </c>
      <c r="N13" s="13">
        <f t="shared" si="0"/>
        <v>0</v>
      </c>
      <c r="O13" s="13">
        <f>SUM(G13:N13)</f>
        <v>4068</v>
      </c>
      <c r="P13" s="1">
        <f>F13-O13</f>
        <v>-4068</v>
      </c>
    </row>
    <row r="14" spans="1:16" s="24" customFormat="1" ht="19.5" customHeight="1">
      <c r="A14" s="25"/>
      <c r="B14" s="25"/>
      <c r="C14" s="26"/>
      <c r="D14" s="13"/>
      <c r="E14" s="12" t="s">
        <v>30</v>
      </c>
      <c r="F14" s="13">
        <f>F13+P4</f>
        <v>123852</v>
      </c>
      <c r="G14" s="13">
        <f>G13+'07分類帳'!G12</f>
        <v>0</v>
      </c>
      <c r="H14" s="13">
        <f>H13+'07分類帳'!H12</f>
        <v>0</v>
      </c>
      <c r="I14" s="13">
        <f>I13+'07分類帳'!I12</f>
        <v>0</v>
      </c>
      <c r="J14" s="13">
        <f>J13+'07分類帳'!J12</f>
        <v>0</v>
      </c>
      <c r="K14" s="13">
        <f>K13+'07分類帳'!K12</f>
        <v>0</v>
      </c>
      <c r="L14" s="13">
        <f>L13+'07分類帳'!L12</f>
        <v>4068</v>
      </c>
      <c r="M14" s="13">
        <f>M13+'07分類帳'!M12</f>
        <v>0</v>
      </c>
      <c r="N14" s="13">
        <f>N13+'07分類帳'!N12</f>
        <v>0</v>
      </c>
      <c r="O14" s="13">
        <f>SUM(G14:N14)</f>
        <v>4068</v>
      </c>
      <c r="P14" s="13">
        <f>F14-O14</f>
        <v>119784</v>
      </c>
    </row>
    <row r="15" spans="1:16" s="23" customFormat="1" ht="19.5" customHeight="1">
      <c r="A15" s="29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1"/>
    </row>
    <row r="16" spans="1:16" s="23" customFormat="1" ht="43.5" customHeight="1">
      <c r="A16" s="28"/>
      <c r="B16" s="28"/>
      <c r="C16" s="28"/>
      <c r="D16" s="28"/>
      <c r="E16" s="34" t="s">
        <v>132</v>
      </c>
      <c r="F16" s="4" t="s">
        <v>34</v>
      </c>
      <c r="G16" s="4" t="s">
        <v>82</v>
      </c>
      <c r="H16" s="4" t="s">
        <v>35</v>
      </c>
      <c r="I16" s="4" t="s">
        <v>36</v>
      </c>
      <c r="J16" s="4" t="s">
        <v>137</v>
      </c>
      <c r="K16" s="4" t="s">
        <v>131</v>
      </c>
      <c r="L16" s="4" t="s">
        <v>138</v>
      </c>
      <c r="M16" s="4" t="s">
        <v>37</v>
      </c>
      <c r="N16" s="4"/>
      <c r="O16" s="134" t="s">
        <v>128</v>
      </c>
      <c r="P16" s="135"/>
    </row>
    <row r="17" spans="1:16" s="23" customFormat="1" ht="19.5" customHeight="1">
      <c r="A17" s="27"/>
      <c r="B17" s="27"/>
      <c r="C17" s="27"/>
      <c r="D17" s="27"/>
      <c r="E17" s="18"/>
      <c r="F17" s="65"/>
      <c r="G17" s="65"/>
      <c r="H17" s="65"/>
      <c r="I17" s="20"/>
      <c r="J17" s="20"/>
      <c r="K17" s="20"/>
      <c r="L17" s="19"/>
      <c r="M17" s="66"/>
      <c r="N17" s="66"/>
      <c r="O17" s="136">
        <f>SUM(F17:N17)</f>
        <v>0</v>
      </c>
      <c r="P17" s="137"/>
    </row>
    <row r="18" spans="1:16" s="23" customFormat="1" ht="19.5" customHeight="1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</row>
    <row r="19" spans="1:8" s="57" customFormat="1" ht="27" customHeight="1">
      <c r="A19" s="96" t="s">
        <v>93</v>
      </c>
      <c r="B19" s="96"/>
      <c r="C19" s="96"/>
      <c r="D19" s="96"/>
      <c r="E19" s="96"/>
      <c r="F19" s="96"/>
      <c r="G19" s="96"/>
      <c r="H19" s="96"/>
    </row>
    <row r="20" spans="1:16" s="23" customFormat="1" ht="19.5" customHeight="1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</row>
    <row r="21" spans="1:16" s="23" customFormat="1" ht="19.5" customHeight="1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</row>
    <row r="22" spans="1:16" s="23" customFormat="1" ht="19.5" customHeight="1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</row>
    <row r="23" spans="1:16" s="23" customFormat="1" ht="19.5" customHeight="1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</row>
    <row r="24" spans="1:16" s="23" customFormat="1" ht="19.5" customHeight="1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</row>
    <row r="25" spans="1:16" s="23" customFormat="1" ht="19.5" customHeight="1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</row>
    <row r="26" spans="1:16" s="23" customFormat="1" ht="19.5" customHeight="1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</row>
    <row r="27" spans="1:16" s="23" customFormat="1" ht="19.5" customHeight="1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</row>
    <row r="28" spans="1:16" s="23" customFormat="1" ht="19.5" customHeight="1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</row>
    <row r="29" spans="1:16" s="23" customFormat="1" ht="19.5" customHeight="1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</row>
    <row r="30" spans="1:16" s="23" customFormat="1" ht="19.5" customHeight="1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</row>
    <row r="31" spans="1:16" s="23" customFormat="1" ht="19.5" customHeight="1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</row>
    <row r="32" spans="1:16" s="23" customFormat="1" ht="19.5" customHeight="1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</row>
    <row r="33" spans="1:16" s="23" customFormat="1" ht="19.5" customHeight="1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</row>
    <row r="34" spans="1:16" s="23" customFormat="1" ht="19.5" customHeight="1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</row>
    <row r="35" spans="1:16" s="23" customFormat="1" ht="19.5" customHeight="1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</row>
    <row r="36" spans="1:16" s="23" customFormat="1" ht="19.5" customHeight="1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</row>
    <row r="37" spans="1:16" s="23" customFormat="1" ht="19.5" customHeight="1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</row>
    <row r="38" spans="1:16" s="23" customFormat="1" ht="19.5" customHeight="1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</row>
    <row r="39" spans="1:16" s="23" customFormat="1" ht="19.5" customHeight="1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</row>
    <row r="40" spans="1:16" s="23" customFormat="1" ht="19.5" customHeight="1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</row>
    <row r="41" spans="1:16" s="23" customFormat="1" ht="19.5" customHeight="1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</row>
    <row r="42" spans="1:16" s="23" customFormat="1" ht="19.5" customHeight="1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</row>
    <row r="43" spans="1:16" s="23" customFormat="1" ht="19.5" customHeight="1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</row>
    <row r="44" spans="1:16" s="23" customFormat="1" ht="19.5" customHeight="1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</row>
    <row r="45" spans="1:16" s="23" customFormat="1" ht="19.5" customHeight="1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</row>
    <row r="46" spans="1:16" s="23" customFormat="1" ht="19.5" customHeight="1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</row>
    <row r="47" spans="1:16" s="24" customFormat="1" ht="19.5" customHeight="1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</row>
    <row r="48" spans="1:16" s="24" customFormat="1" ht="19.5" customHeight="1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</row>
    <row r="49" ht="44.25" customHeight="1"/>
    <row r="50" spans="1:16" s="22" customFormat="1" ht="60" customHeight="1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</row>
    <row r="51" ht="41.25" customHeight="1"/>
  </sheetData>
  <sheetProtection/>
  <mergeCells count="9">
    <mergeCell ref="J1:P1"/>
    <mergeCell ref="A1:I1"/>
    <mergeCell ref="O16:P16"/>
    <mergeCell ref="O17:P17"/>
    <mergeCell ref="A2:B2"/>
    <mergeCell ref="C2:D2"/>
    <mergeCell ref="E2:E3"/>
    <mergeCell ref="G2:O2"/>
    <mergeCell ref="P2:P3"/>
  </mergeCells>
  <printOptions/>
  <pageMargins left="0.35433070866141736" right="0.35433070866141736" top="0.5905511811023623" bottom="0.3937007874015748" header="0.5118110236220472" footer="0"/>
  <pageSetup horizontalDpi="600" verticalDpi="600" orientation="landscape" paperSize="9" r:id="rId1"/>
  <headerFooter alignWithMargins="0">
    <oddFooter>&amp;C第 &amp;P 頁，共 &amp;N 頁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zoomScale="75" zoomScaleNormal="75" zoomScalePageLayoutView="0" workbookViewId="0" topLeftCell="A1">
      <selection activeCell="K14" sqref="K14"/>
    </sheetView>
  </sheetViews>
  <sheetFormatPr defaultColWidth="8.875" defaultRowHeight="16.5"/>
  <cols>
    <col min="1" max="1" width="13.875" style="57" customWidth="1"/>
    <col min="2" max="2" width="12.625" style="62" customWidth="1"/>
    <col min="3" max="3" width="42.375" style="57" customWidth="1"/>
    <col min="4" max="4" width="14.875" style="57" customWidth="1"/>
    <col min="5" max="5" width="13.625" style="62" customWidth="1"/>
    <col min="6" max="6" width="12.625" style="57" customWidth="1"/>
    <col min="7" max="7" width="13.25390625" style="62" customWidth="1"/>
    <col min="8" max="8" width="11.75390625" style="57" customWidth="1"/>
    <col min="9" max="16384" width="8.875" style="57" customWidth="1"/>
  </cols>
  <sheetData>
    <row r="1" spans="1:8" ht="25.5">
      <c r="A1" s="142" t="s">
        <v>140</v>
      </c>
      <c r="B1" s="142"/>
      <c r="C1" s="142"/>
      <c r="D1" s="141" t="s">
        <v>164</v>
      </c>
      <c r="E1" s="141"/>
      <c r="F1" s="141"/>
      <c r="G1" s="141"/>
      <c r="H1" s="141"/>
    </row>
    <row r="2" spans="1:8" ht="25.5" customHeight="1">
      <c r="A2" s="138" t="s">
        <v>68</v>
      </c>
      <c r="B2" s="138"/>
      <c r="C2" s="138"/>
      <c r="D2" s="138" t="s">
        <v>69</v>
      </c>
      <c r="E2" s="138"/>
      <c r="F2" s="138"/>
      <c r="G2" s="138" t="s">
        <v>70</v>
      </c>
      <c r="H2" s="138"/>
    </row>
    <row r="3" spans="1:8" ht="25.5" customHeight="1">
      <c r="A3" s="3" t="s">
        <v>71</v>
      </c>
      <c r="B3" s="58" t="s">
        <v>72</v>
      </c>
      <c r="C3" s="3" t="s">
        <v>73</v>
      </c>
      <c r="D3" s="3" t="s">
        <v>74</v>
      </c>
      <c r="E3" s="58" t="s">
        <v>75</v>
      </c>
      <c r="F3" s="3" t="s">
        <v>76</v>
      </c>
      <c r="G3" s="58" t="s">
        <v>75</v>
      </c>
      <c r="H3" s="3" t="s">
        <v>76</v>
      </c>
    </row>
    <row r="4" spans="1:8" ht="25.5" customHeight="1">
      <c r="A4" s="3" t="s">
        <v>77</v>
      </c>
      <c r="B4" s="59">
        <v>123852</v>
      </c>
      <c r="C4" s="111" t="s">
        <v>165</v>
      </c>
      <c r="D4" s="3" t="s">
        <v>79</v>
      </c>
      <c r="E4" s="59">
        <f>'07分類帳'!G13</f>
        <v>0</v>
      </c>
      <c r="F4" s="60">
        <f>E4/E13</f>
        <v>0</v>
      </c>
      <c r="G4" s="59">
        <f>'07分類帳'!G14</f>
        <v>0</v>
      </c>
      <c r="H4" s="60">
        <v>0</v>
      </c>
    </row>
    <row r="5" spans="1:8" ht="25.5" customHeight="1">
      <c r="A5" s="3" t="s">
        <v>80</v>
      </c>
      <c r="B5" s="59">
        <f>'07分類帳'!F17</f>
        <v>0</v>
      </c>
      <c r="C5" s="112"/>
      <c r="D5" s="3" t="s">
        <v>81</v>
      </c>
      <c r="E5" s="59">
        <f>'07分類帳'!H13</f>
        <v>0</v>
      </c>
      <c r="F5" s="60">
        <f>E5/E13</f>
        <v>0</v>
      </c>
      <c r="G5" s="59">
        <f>'07分類帳'!H14</f>
        <v>0</v>
      </c>
      <c r="H5" s="60">
        <v>0</v>
      </c>
    </row>
    <row r="6" spans="1:8" ht="29.25" customHeight="1">
      <c r="A6" s="4" t="s">
        <v>82</v>
      </c>
      <c r="B6" s="59">
        <f>'07分類帳'!G17</f>
        <v>0</v>
      </c>
      <c r="C6" s="112"/>
      <c r="D6" s="3" t="s">
        <v>83</v>
      </c>
      <c r="E6" s="59">
        <f>'07分類帳'!I13</f>
        <v>0</v>
      </c>
      <c r="F6" s="60">
        <f>E6/E14</f>
        <v>0</v>
      </c>
      <c r="G6" s="59">
        <f>'07分類帳'!I14</f>
        <v>0</v>
      </c>
      <c r="H6" s="60">
        <v>0</v>
      </c>
    </row>
    <row r="7" spans="1:8" ht="25.5" customHeight="1">
      <c r="A7" s="3" t="s">
        <v>84</v>
      </c>
      <c r="B7" s="59">
        <f>'07分類帳'!H17</f>
        <v>0</v>
      </c>
      <c r="C7" s="112"/>
      <c r="D7" s="3" t="s">
        <v>9</v>
      </c>
      <c r="E7" s="59">
        <f>'07分類帳'!J13</f>
        <v>0</v>
      </c>
      <c r="F7" s="60">
        <f>E7/E15</f>
        <v>0</v>
      </c>
      <c r="G7" s="59">
        <f>'07分類帳'!J14</f>
        <v>0</v>
      </c>
      <c r="H7" s="60">
        <v>0</v>
      </c>
    </row>
    <row r="8" spans="1:8" ht="25.5" customHeight="1">
      <c r="A8" s="3" t="s">
        <v>17</v>
      </c>
      <c r="B8" s="59">
        <f>'07分類帳'!I17</f>
        <v>0</v>
      </c>
      <c r="C8" s="112"/>
      <c r="D8" s="3" t="s">
        <v>16</v>
      </c>
      <c r="E8" s="59">
        <v>0</v>
      </c>
      <c r="F8" s="60">
        <f>E8/E13</f>
        <v>0</v>
      </c>
      <c r="G8" s="59">
        <v>0</v>
      </c>
      <c r="H8" s="60">
        <v>0</v>
      </c>
    </row>
    <row r="9" spans="1:8" ht="32.25" customHeight="1">
      <c r="A9" s="67" t="s">
        <v>137</v>
      </c>
      <c r="B9" s="59">
        <f>'07分類帳'!J17</f>
        <v>0</v>
      </c>
      <c r="C9" s="112"/>
      <c r="D9" s="3" t="s">
        <v>85</v>
      </c>
      <c r="E9" s="59">
        <f>'07分類帳'!L13</f>
        <v>4068</v>
      </c>
      <c r="F9" s="60">
        <f>E9/E13</f>
        <v>1</v>
      </c>
      <c r="G9" s="59">
        <f>'07分類帳'!L14</f>
        <v>4068</v>
      </c>
      <c r="H9" s="60">
        <f>G9/E13</f>
        <v>1</v>
      </c>
    </row>
    <row r="10" spans="1:8" ht="35.25" customHeight="1">
      <c r="A10" s="67" t="s">
        <v>130</v>
      </c>
      <c r="B10" s="59">
        <f>'07分類帳'!K17</f>
        <v>0</v>
      </c>
      <c r="C10" s="112"/>
      <c r="D10" s="3" t="s">
        <v>86</v>
      </c>
      <c r="E10" s="59">
        <f>'07分類帳'!M13</f>
        <v>0</v>
      </c>
      <c r="F10" s="60">
        <f>E10/E13</f>
        <v>0</v>
      </c>
      <c r="G10" s="59">
        <f>'07分類帳'!M14</f>
        <v>0</v>
      </c>
      <c r="H10" s="60">
        <v>0</v>
      </c>
    </row>
    <row r="11" spans="1:8" ht="30.75" customHeight="1">
      <c r="A11" s="34" t="s">
        <v>138</v>
      </c>
      <c r="B11" s="59">
        <f>'07分類帳'!L17</f>
        <v>0</v>
      </c>
      <c r="C11" s="112"/>
      <c r="D11" s="3" t="s">
        <v>10</v>
      </c>
      <c r="E11" s="59">
        <f>'07分類帳'!N14</f>
        <v>0</v>
      </c>
      <c r="F11" s="60">
        <f>E11/E13</f>
        <v>0</v>
      </c>
      <c r="G11" s="59">
        <f>'07分類帳'!N14</f>
        <v>0</v>
      </c>
      <c r="H11" s="60">
        <v>0</v>
      </c>
    </row>
    <row r="12" spans="1:8" ht="23.25" customHeight="1">
      <c r="A12" s="3" t="s">
        <v>113</v>
      </c>
      <c r="B12" s="59">
        <f>'07分類帳'!M17</f>
        <v>0</v>
      </c>
      <c r="C12" s="113" t="s">
        <v>87</v>
      </c>
      <c r="D12" s="34"/>
      <c r="E12" s="59"/>
      <c r="F12" s="60"/>
      <c r="G12" s="59"/>
      <c r="H12" s="60"/>
    </row>
    <row r="13" spans="1:8" ht="27.75" customHeight="1">
      <c r="A13" s="3"/>
      <c r="B13" s="59">
        <f>'07分類帳'!N17</f>
        <v>0</v>
      </c>
      <c r="C13" s="113"/>
      <c r="D13" s="3" t="s">
        <v>88</v>
      </c>
      <c r="E13" s="59">
        <f>SUM(E4:E12)</f>
        <v>4068</v>
      </c>
      <c r="F13" s="60">
        <f>E13/E13</f>
        <v>1</v>
      </c>
      <c r="G13" s="59">
        <f>SUM(G4:G12)</f>
        <v>4068</v>
      </c>
      <c r="H13" s="60">
        <v>1</v>
      </c>
    </row>
    <row r="14" spans="1:8" ht="30.75" customHeight="1">
      <c r="A14" s="3" t="s">
        <v>89</v>
      </c>
      <c r="B14" s="59">
        <f>SUM(B5:B13)</f>
        <v>0</v>
      </c>
      <c r="C14" s="113"/>
      <c r="D14" s="3" t="s">
        <v>90</v>
      </c>
      <c r="E14" s="59">
        <f>E15-E13</f>
        <v>119784</v>
      </c>
      <c r="F14" s="60"/>
      <c r="G14" s="59">
        <f>E14</f>
        <v>119784</v>
      </c>
      <c r="H14" s="64"/>
    </row>
    <row r="15" spans="1:8" ht="27.75" customHeight="1">
      <c r="A15" s="3" t="s">
        <v>11</v>
      </c>
      <c r="B15" s="59">
        <f>B4+B14</f>
        <v>123852</v>
      </c>
      <c r="C15" s="107"/>
      <c r="D15" s="3" t="s">
        <v>11</v>
      </c>
      <c r="E15" s="59">
        <v>123852</v>
      </c>
      <c r="F15" s="61"/>
      <c r="G15" s="59">
        <f>G13+G14</f>
        <v>123852</v>
      </c>
      <c r="H15" s="61"/>
    </row>
    <row r="16" spans="1:8" ht="66.75" customHeight="1">
      <c r="A16" s="3" t="s">
        <v>91</v>
      </c>
      <c r="B16" s="139" t="s">
        <v>163</v>
      </c>
      <c r="C16" s="139"/>
      <c r="D16" s="139"/>
      <c r="E16" s="139"/>
      <c r="F16" s="139"/>
      <c r="G16" s="139"/>
      <c r="H16" s="139"/>
    </row>
    <row r="17" spans="1:8" ht="27" customHeight="1">
      <c r="A17" s="140" t="s">
        <v>93</v>
      </c>
      <c r="B17" s="140"/>
      <c r="C17" s="140"/>
      <c r="D17" s="140"/>
      <c r="E17" s="140"/>
      <c r="F17" s="140"/>
      <c r="G17" s="140"/>
      <c r="H17" s="140"/>
    </row>
  </sheetData>
  <sheetProtection/>
  <mergeCells count="9">
    <mergeCell ref="D1:H1"/>
    <mergeCell ref="A1:C1"/>
    <mergeCell ref="C4:C11"/>
    <mergeCell ref="C12:C15"/>
    <mergeCell ref="B16:H16"/>
    <mergeCell ref="A17:H17"/>
    <mergeCell ref="A2:C2"/>
    <mergeCell ref="D2:F2"/>
    <mergeCell ref="G2:H2"/>
  </mergeCells>
  <printOptions/>
  <pageMargins left="0.5511811023622047" right="0.35433070866141736" top="0.5905511811023623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3"/>
  <sheetViews>
    <sheetView view="pageBreakPreview" zoomScale="75" zoomScaleSheetLayoutView="75" zoomScalePageLayoutView="0" workbookViewId="0" topLeftCell="A1">
      <pane ySplit="3" topLeftCell="BM7" activePane="bottomLeft" state="frozen"/>
      <selection pane="topLeft" activeCell="A1" sqref="A1"/>
      <selection pane="bottomLeft" activeCell="O19" sqref="O19"/>
    </sheetView>
  </sheetViews>
  <sheetFormatPr defaultColWidth="8.875" defaultRowHeight="16.5"/>
  <cols>
    <col min="1" max="2" width="2.75390625" style="21" customWidth="1"/>
    <col min="3" max="3" width="2.50390625" style="21" customWidth="1"/>
    <col min="4" max="4" width="4.00390625" style="21" customWidth="1"/>
    <col min="5" max="5" width="19.25390625" style="21" customWidth="1"/>
    <col min="6" max="6" width="9.75390625" style="21" customWidth="1"/>
    <col min="7" max="7" width="9.125" style="21" customWidth="1"/>
    <col min="8" max="8" width="10.125" style="21" customWidth="1"/>
    <col min="9" max="9" width="8.75390625" style="21" customWidth="1"/>
    <col min="10" max="10" width="8.625" style="21" customWidth="1"/>
    <col min="11" max="12" width="9.25390625" style="21" customWidth="1"/>
    <col min="13" max="13" width="9.625" style="21" customWidth="1"/>
    <col min="14" max="14" width="8.625" style="21" customWidth="1"/>
    <col min="15" max="15" width="10.625" style="21" customWidth="1"/>
    <col min="16" max="16" width="11.00390625" style="21" customWidth="1"/>
    <col min="17" max="16384" width="8.875" style="21" customWidth="1"/>
  </cols>
  <sheetData>
    <row r="1" spans="1:16" ht="33" customHeight="1">
      <c r="A1" s="132" t="str">
        <f>'07分類帳'!A1:I1</f>
        <v>嘉義縣梅山鄉仁和國民小學</v>
      </c>
      <c r="B1" s="133"/>
      <c r="C1" s="133"/>
      <c r="D1" s="133"/>
      <c r="E1" s="133"/>
      <c r="F1" s="133"/>
      <c r="G1" s="133"/>
      <c r="H1" s="133"/>
      <c r="I1" s="133"/>
      <c r="J1" s="130" t="s">
        <v>198</v>
      </c>
      <c r="K1" s="130"/>
      <c r="L1" s="130"/>
      <c r="M1" s="130"/>
      <c r="N1" s="130"/>
      <c r="O1" s="130"/>
      <c r="P1" s="131"/>
    </row>
    <row r="2" spans="1:16" s="22" customFormat="1" ht="16.5">
      <c r="A2" s="138" t="s">
        <v>147</v>
      </c>
      <c r="B2" s="138"/>
      <c r="C2" s="138" t="s">
        <v>4</v>
      </c>
      <c r="D2" s="138"/>
      <c r="E2" s="138" t="s">
        <v>12</v>
      </c>
      <c r="F2" s="3" t="s">
        <v>5</v>
      </c>
      <c r="G2" s="138" t="s">
        <v>41</v>
      </c>
      <c r="H2" s="138"/>
      <c r="I2" s="138"/>
      <c r="J2" s="138"/>
      <c r="K2" s="138"/>
      <c r="L2" s="138"/>
      <c r="M2" s="138"/>
      <c r="N2" s="138"/>
      <c r="O2" s="138"/>
      <c r="P2" s="138" t="s">
        <v>15</v>
      </c>
    </row>
    <row r="3" spans="1:16" s="22" customFormat="1" ht="28.5">
      <c r="A3" s="3" t="s">
        <v>0</v>
      </c>
      <c r="B3" s="3" t="s">
        <v>1</v>
      </c>
      <c r="C3" s="3" t="s">
        <v>2</v>
      </c>
      <c r="D3" s="3" t="s">
        <v>3</v>
      </c>
      <c r="E3" s="138"/>
      <c r="F3" s="3" t="s">
        <v>6</v>
      </c>
      <c r="G3" s="3" t="s">
        <v>7</v>
      </c>
      <c r="H3" s="3" t="s">
        <v>33</v>
      </c>
      <c r="I3" s="3" t="s">
        <v>8</v>
      </c>
      <c r="J3" s="3" t="s">
        <v>9</v>
      </c>
      <c r="K3" s="3" t="s">
        <v>16</v>
      </c>
      <c r="L3" s="4" t="s">
        <v>19</v>
      </c>
      <c r="M3" s="4" t="s">
        <v>18</v>
      </c>
      <c r="N3" s="3" t="s">
        <v>10</v>
      </c>
      <c r="O3" s="3" t="s">
        <v>11</v>
      </c>
      <c r="P3" s="138"/>
    </row>
    <row r="4" spans="1:16" s="23" customFormat="1" ht="19.5" customHeight="1">
      <c r="A4" s="2">
        <v>8</v>
      </c>
      <c r="B4" s="2">
        <v>1</v>
      </c>
      <c r="C4" s="1" t="s">
        <v>32</v>
      </c>
      <c r="D4" s="1" t="s">
        <v>32</v>
      </c>
      <c r="E4" s="82" t="s">
        <v>38</v>
      </c>
      <c r="F4" s="14"/>
      <c r="G4" s="1"/>
      <c r="H4" s="1"/>
      <c r="I4" s="1"/>
      <c r="J4" s="1"/>
      <c r="K4" s="1"/>
      <c r="L4" s="1"/>
      <c r="M4" s="1"/>
      <c r="N4" s="1"/>
      <c r="O4" s="1"/>
      <c r="P4" s="1">
        <v>119784</v>
      </c>
    </row>
    <row r="5" spans="1:16" s="23" customFormat="1" ht="32.25" customHeight="1">
      <c r="A5" s="2"/>
      <c r="B5" s="2"/>
      <c r="C5" s="1"/>
      <c r="D5" s="1"/>
      <c r="E5" s="84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s="23" customFormat="1" ht="35.25" customHeight="1">
      <c r="A6" s="2"/>
      <c r="B6" s="2"/>
      <c r="C6" s="1"/>
      <c r="D6" s="1"/>
      <c r="E6" s="84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s="23" customFormat="1" ht="19.5" customHeight="1">
      <c r="A7" s="2"/>
      <c r="B7" s="2"/>
      <c r="C7" s="1"/>
      <c r="D7" s="1"/>
      <c r="E7" s="16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s="23" customFormat="1" ht="19.5" customHeight="1">
      <c r="A8" s="2"/>
      <c r="B8" s="2"/>
      <c r="C8" s="1"/>
      <c r="D8" s="1"/>
      <c r="E8" s="16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s="23" customFormat="1" ht="19.5" customHeight="1">
      <c r="A9" s="2"/>
      <c r="B9" s="2"/>
      <c r="C9" s="1"/>
      <c r="D9" s="1"/>
      <c r="E9" s="16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s="23" customFormat="1" ht="19.5" customHeight="1">
      <c r="A10" s="2"/>
      <c r="B10" s="2"/>
      <c r="C10" s="1"/>
      <c r="D10" s="1"/>
      <c r="E10" s="16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s="23" customFormat="1" ht="19.5" customHeight="1">
      <c r="A11" s="2"/>
      <c r="B11" s="2"/>
      <c r="C11" s="1"/>
      <c r="D11" s="1"/>
      <c r="E11" s="16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s="23" customFormat="1" ht="19.5" customHeight="1">
      <c r="A12" s="2"/>
      <c r="B12" s="2"/>
      <c r="C12" s="1"/>
      <c r="D12" s="1"/>
      <c r="E12" s="16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s="23" customFormat="1" ht="19.5" customHeight="1">
      <c r="A13" s="2"/>
      <c r="B13" s="2"/>
      <c r="C13" s="1"/>
      <c r="D13" s="1"/>
      <c r="E13" s="17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s="23" customFormat="1" ht="19.5" customHeight="1">
      <c r="A14" s="2"/>
      <c r="B14" s="2"/>
      <c r="C14" s="1"/>
      <c r="D14" s="1"/>
      <c r="E14" s="17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s="23" customFormat="1" ht="19.5" customHeight="1">
      <c r="A15" s="2"/>
      <c r="B15" s="2"/>
      <c r="C15" s="1"/>
      <c r="D15" s="1"/>
      <c r="E15" s="17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s="23" customFormat="1" ht="19.5" customHeight="1">
      <c r="A16" s="2"/>
      <c r="B16" s="2"/>
      <c r="C16" s="1"/>
      <c r="D16" s="1"/>
      <c r="E16" s="17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s="24" customFormat="1" ht="19.5" customHeight="1">
      <c r="A17" s="25"/>
      <c r="B17" s="25"/>
      <c r="C17" s="26"/>
      <c r="D17" s="13"/>
      <c r="E17" s="12" t="s">
        <v>29</v>
      </c>
      <c r="F17" s="13">
        <f>SUM(F5:F16)</f>
        <v>0</v>
      </c>
      <c r="G17" s="13">
        <f aca="true" t="shared" si="0" ref="G17:N17">SUM(G5:G16)</f>
        <v>0</v>
      </c>
      <c r="H17" s="13">
        <f t="shared" si="0"/>
        <v>0</v>
      </c>
      <c r="I17" s="13">
        <f t="shared" si="0"/>
        <v>0</v>
      </c>
      <c r="J17" s="13">
        <f t="shared" si="0"/>
        <v>0</v>
      </c>
      <c r="K17" s="13">
        <f t="shared" si="0"/>
        <v>0</v>
      </c>
      <c r="L17" s="13">
        <f t="shared" si="0"/>
        <v>0</v>
      </c>
      <c r="M17" s="13">
        <f t="shared" si="0"/>
        <v>0</v>
      </c>
      <c r="N17" s="13">
        <f t="shared" si="0"/>
        <v>0</v>
      </c>
      <c r="O17" s="13">
        <f>SUM(G17:N17)</f>
        <v>0</v>
      </c>
      <c r="P17" s="1">
        <f>F17-O17</f>
        <v>0</v>
      </c>
    </row>
    <row r="18" spans="1:16" s="24" customFormat="1" ht="19.5" customHeight="1">
      <c r="A18" s="25"/>
      <c r="B18" s="25"/>
      <c r="C18" s="26"/>
      <c r="D18" s="13"/>
      <c r="E18" s="12" t="s">
        <v>30</v>
      </c>
      <c r="F18" s="13">
        <v>123852</v>
      </c>
      <c r="G18" s="13">
        <f>G17+'07分類帳'!G14</f>
        <v>0</v>
      </c>
      <c r="H18" s="13">
        <f>H17+'07分類帳'!H14</f>
        <v>0</v>
      </c>
      <c r="I18" s="13">
        <f>I17+'07分類帳'!I14</f>
        <v>0</v>
      </c>
      <c r="J18" s="13">
        <f>J17+'07分類帳'!J14</f>
        <v>0</v>
      </c>
      <c r="K18" s="13">
        <f>K17+'07分類帳'!K14</f>
        <v>0</v>
      </c>
      <c r="L18" s="13">
        <f>L17+'07分類帳'!L14</f>
        <v>4068</v>
      </c>
      <c r="M18" s="13">
        <f>M17+'07分類帳'!M14</f>
        <v>0</v>
      </c>
      <c r="N18" s="13">
        <f>N17+'07分類帳'!N14</f>
        <v>0</v>
      </c>
      <c r="O18" s="13">
        <f>SUM(G18:N18)</f>
        <v>4068</v>
      </c>
      <c r="P18" s="13">
        <f>F18-O18</f>
        <v>119784</v>
      </c>
    </row>
    <row r="19" spans="1:16" ht="44.25" customHeight="1">
      <c r="A19" s="29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1"/>
    </row>
    <row r="20" spans="1:16" s="22" customFormat="1" ht="60" customHeight="1">
      <c r="A20" s="28"/>
      <c r="B20" s="28"/>
      <c r="C20" s="28"/>
      <c r="D20" s="28"/>
      <c r="E20" s="34" t="s">
        <v>132</v>
      </c>
      <c r="F20" s="4" t="s">
        <v>34</v>
      </c>
      <c r="G20" s="4" t="s">
        <v>82</v>
      </c>
      <c r="H20" s="4" t="s">
        <v>35</v>
      </c>
      <c r="I20" s="4" t="s">
        <v>36</v>
      </c>
      <c r="J20" s="4" t="s">
        <v>137</v>
      </c>
      <c r="K20" s="4" t="s">
        <v>131</v>
      </c>
      <c r="L20" s="4" t="s">
        <v>138</v>
      </c>
      <c r="M20" s="4" t="s">
        <v>37</v>
      </c>
      <c r="N20" s="4"/>
      <c r="O20" s="134" t="s">
        <v>128</v>
      </c>
      <c r="P20" s="135"/>
    </row>
    <row r="21" spans="1:16" ht="41.25" customHeight="1">
      <c r="A21" s="27"/>
      <c r="B21" s="27"/>
      <c r="C21" s="27"/>
      <c r="D21" s="27"/>
      <c r="E21" s="18"/>
      <c r="F21" s="65"/>
      <c r="G21" s="65"/>
      <c r="H21" s="65"/>
      <c r="I21" s="20"/>
      <c r="J21" s="20"/>
      <c r="K21" s="20"/>
      <c r="L21" s="19"/>
      <c r="M21" s="66"/>
      <c r="N21" s="66"/>
      <c r="O21" s="136">
        <f>SUM(F21:N21)</f>
        <v>0</v>
      </c>
      <c r="P21" s="137"/>
    </row>
    <row r="23" spans="1:16" ht="16.5">
      <c r="A23" s="140" t="s">
        <v>199</v>
      </c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</row>
  </sheetData>
  <sheetProtection/>
  <mergeCells count="10">
    <mergeCell ref="A23:P23"/>
    <mergeCell ref="J1:P1"/>
    <mergeCell ref="A1:I1"/>
    <mergeCell ref="O20:P20"/>
    <mergeCell ref="O21:P21"/>
    <mergeCell ref="A2:B2"/>
    <mergeCell ref="C2:D2"/>
    <mergeCell ref="E2:E3"/>
    <mergeCell ref="G2:O2"/>
    <mergeCell ref="P2:P3"/>
  </mergeCells>
  <printOptions/>
  <pageMargins left="0.35433070866141736" right="0.35433070866141736" top="0.5905511811023623" bottom="0.3937007874015748" header="0.5118110236220472" footer="0"/>
  <pageSetup horizontalDpi="600" verticalDpi="600" orientation="landscape" paperSize="9" r:id="rId1"/>
  <headerFooter alignWithMargins="0">
    <oddFooter>&amp;C第 &amp;P 頁，共 &amp;N 頁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17"/>
  <sheetViews>
    <sheetView zoomScale="75" zoomScaleNormal="75" zoomScalePageLayoutView="0" workbookViewId="0" topLeftCell="A1">
      <selection activeCell="K13" sqref="K13"/>
    </sheetView>
  </sheetViews>
  <sheetFormatPr defaultColWidth="8.875" defaultRowHeight="16.5"/>
  <cols>
    <col min="1" max="1" width="13.875" style="57" customWidth="1"/>
    <col min="2" max="2" width="12.625" style="62" customWidth="1"/>
    <col min="3" max="3" width="42.375" style="57" customWidth="1"/>
    <col min="4" max="4" width="14.875" style="57" customWidth="1"/>
    <col min="5" max="5" width="13.625" style="62" customWidth="1"/>
    <col min="6" max="6" width="12.625" style="57" customWidth="1"/>
    <col min="7" max="7" width="13.25390625" style="62" customWidth="1"/>
    <col min="8" max="8" width="11.75390625" style="57" customWidth="1"/>
    <col min="9" max="16384" width="8.875" style="57" customWidth="1"/>
  </cols>
  <sheetData>
    <row r="1" spans="1:8" ht="25.5">
      <c r="A1" s="142" t="str">
        <f>'07結算'!A1:C1</f>
        <v>   嘉義縣梅山鄉仁和國民小學</v>
      </c>
      <c r="B1" s="142"/>
      <c r="C1" s="142"/>
      <c r="D1" s="141" t="s">
        <v>168</v>
      </c>
      <c r="E1" s="141"/>
      <c r="F1" s="141"/>
      <c r="G1" s="141"/>
      <c r="H1" s="141"/>
    </row>
    <row r="2" spans="1:8" ht="25.5" customHeight="1">
      <c r="A2" s="138" t="s">
        <v>68</v>
      </c>
      <c r="B2" s="138"/>
      <c r="C2" s="138"/>
      <c r="D2" s="138" t="s">
        <v>69</v>
      </c>
      <c r="E2" s="138"/>
      <c r="F2" s="138"/>
      <c r="G2" s="138" t="s">
        <v>70</v>
      </c>
      <c r="H2" s="138"/>
    </row>
    <row r="3" spans="1:8" ht="25.5" customHeight="1">
      <c r="A3" s="3" t="s">
        <v>71</v>
      </c>
      <c r="B3" s="58" t="s">
        <v>72</v>
      </c>
      <c r="C3" s="3" t="s">
        <v>73</v>
      </c>
      <c r="D3" s="3" t="s">
        <v>74</v>
      </c>
      <c r="E3" s="58" t="s">
        <v>75</v>
      </c>
      <c r="F3" s="3" t="s">
        <v>76</v>
      </c>
      <c r="G3" s="58" t="s">
        <v>75</v>
      </c>
      <c r="H3" s="3" t="s">
        <v>76</v>
      </c>
    </row>
    <row r="4" spans="1:8" ht="25.5" customHeight="1">
      <c r="A4" s="3" t="s">
        <v>77</v>
      </c>
      <c r="B4" s="59">
        <f>'08分類帳'!P4</f>
        <v>119784</v>
      </c>
      <c r="C4" s="111" t="s">
        <v>78</v>
      </c>
      <c r="D4" s="3" t="s">
        <v>79</v>
      </c>
      <c r="E4" s="59">
        <f>'08分類帳'!G17</f>
        <v>0</v>
      </c>
      <c r="F4" s="60"/>
      <c r="G4" s="59">
        <f>'08分類帳'!G18</f>
        <v>0</v>
      </c>
      <c r="H4" s="60">
        <f>G4/(G13-G8)</f>
        <v>0</v>
      </c>
    </row>
    <row r="5" spans="1:8" ht="25.5" customHeight="1">
      <c r="A5" s="3" t="s">
        <v>80</v>
      </c>
      <c r="B5" s="59">
        <f>'08分類帳'!F21</f>
        <v>0</v>
      </c>
      <c r="C5" s="112"/>
      <c r="D5" s="3" t="s">
        <v>81</v>
      </c>
      <c r="E5" s="59">
        <f>'08分類帳'!H17</f>
        <v>0</v>
      </c>
      <c r="F5" s="60"/>
      <c r="G5" s="59">
        <f>'08分類帳'!H18</f>
        <v>0</v>
      </c>
      <c r="H5" s="60">
        <f>G5/(G13-G8)</f>
        <v>0</v>
      </c>
    </row>
    <row r="6" spans="1:8" ht="29.25" customHeight="1">
      <c r="A6" s="4" t="s">
        <v>82</v>
      </c>
      <c r="B6" s="59">
        <f>'08分類帳'!G21</f>
        <v>0</v>
      </c>
      <c r="C6" s="112"/>
      <c r="D6" s="3" t="s">
        <v>83</v>
      </c>
      <c r="E6" s="59">
        <f>'08分類帳'!I17</f>
        <v>0</v>
      </c>
      <c r="F6" s="60"/>
      <c r="G6" s="59">
        <f>'08分類帳'!I18</f>
        <v>0</v>
      </c>
      <c r="H6" s="60">
        <f>G6/(G13-G8)</f>
        <v>0</v>
      </c>
    </row>
    <row r="7" spans="1:8" ht="25.5" customHeight="1">
      <c r="A7" s="3" t="s">
        <v>84</v>
      </c>
      <c r="B7" s="59">
        <f>'08分類帳'!H21</f>
        <v>0</v>
      </c>
      <c r="C7" s="112"/>
      <c r="D7" s="3" t="s">
        <v>9</v>
      </c>
      <c r="E7" s="59">
        <f>'08分類帳'!J17</f>
        <v>0</v>
      </c>
      <c r="F7" s="60"/>
      <c r="G7" s="59">
        <f>'08分類帳'!J18</f>
        <v>0</v>
      </c>
      <c r="H7" s="60">
        <f>G7/(G13-G8)</f>
        <v>0</v>
      </c>
    </row>
    <row r="8" spans="1:8" ht="25.5" customHeight="1">
      <c r="A8" s="3" t="s">
        <v>17</v>
      </c>
      <c r="B8" s="59">
        <f>'08分類帳'!I21</f>
        <v>0</v>
      </c>
      <c r="C8" s="112"/>
      <c r="D8" s="3" t="s">
        <v>16</v>
      </c>
      <c r="E8" s="59">
        <f>'08分類帳'!K17</f>
        <v>0</v>
      </c>
      <c r="F8" s="60"/>
      <c r="G8" s="59">
        <f>'08分類帳'!K18</f>
        <v>0</v>
      </c>
      <c r="H8" s="60"/>
    </row>
    <row r="9" spans="1:8" ht="32.25" customHeight="1">
      <c r="A9" s="67" t="s">
        <v>137</v>
      </c>
      <c r="B9" s="59">
        <f>'08分類帳'!J21</f>
        <v>0</v>
      </c>
      <c r="C9" s="112"/>
      <c r="D9" s="3" t="s">
        <v>85</v>
      </c>
      <c r="E9" s="59">
        <f>'08分類帳'!L17</f>
        <v>0</v>
      </c>
      <c r="F9" s="60"/>
      <c r="G9" s="59">
        <f>'08分類帳'!L18</f>
        <v>4068</v>
      </c>
      <c r="H9" s="60">
        <f>G9/(G13-G8)</f>
        <v>1</v>
      </c>
    </row>
    <row r="10" spans="1:8" ht="35.25" customHeight="1">
      <c r="A10" s="67" t="s">
        <v>130</v>
      </c>
      <c r="B10" s="59">
        <f>'08分類帳'!K21</f>
        <v>0</v>
      </c>
      <c r="C10" s="112"/>
      <c r="D10" s="3" t="s">
        <v>86</v>
      </c>
      <c r="E10" s="59">
        <f>'08分類帳'!M17</f>
        <v>0</v>
      </c>
      <c r="F10" s="60"/>
      <c r="G10" s="59">
        <f>'08分類帳'!M18</f>
        <v>0</v>
      </c>
      <c r="H10" s="60">
        <f>G10/(G13-G8)</f>
        <v>0</v>
      </c>
    </row>
    <row r="11" spans="1:8" ht="31.5" customHeight="1">
      <c r="A11" s="34" t="s">
        <v>138</v>
      </c>
      <c r="B11" s="59">
        <f>'08分類帳'!L21</f>
        <v>0</v>
      </c>
      <c r="C11" s="112"/>
      <c r="D11" s="3" t="s">
        <v>10</v>
      </c>
      <c r="E11" s="59">
        <f>'08分類帳'!N18</f>
        <v>0</v>
      </c>
      <c r="F11" s="60"/>
      <c r="G11" s="59">
        <f>'08分類帳'!N18</f>
        <v>0</v>
      </c>
      <c r="H11" s="60">
        <f>G11/(G13-G8)</f>
        <v>0</v>
      </c>
    </row>
    <row r="12" spans="1:8" ht="25.5" customHeight="1">
      <c r="A12" s="3" t="s">
        <v>113</v>
      </c>
      <c r="B12" s="59">
        <f>'08分類帳'!M21</f>
        <v>0</v>
      </c>
      <c r="C12" s="113" t="s">
        <v>87</v>
      </c>
      <c r="D12" s="34"/>
      <c r="E12" s="59"/>
      <c r="F12" s="60"/>
      <c r="G12" s="59"/>
      <c r="H12" s="60"/>
    </row>
    <row r="13" spans="1:8" ht="27" customHeight="1">
      <c r="A13" s="3"/>
      <c r="B13" s="59">
        <f>'08分類帳'!N21</f>
        <v>0</v>
      </c>
      <c r="C13" s="113"/>
      <c r="D13" s="3" t="s">
        <v>88</v>
      </c>
      <c r="E13" s="59">
        <f>SUM(E4:E12)</f>
        <v>0</v>
      </c>
      <c r="F13" s="60"/>
      <c r="G13" s="59">
        <f>SUM(G4:G12)</f>
        <v>4068</v>
      </c>
      <c r="H13" s="61">
        <f>(G13-G8)/(G13-G8)</f>
        <v>1</v>
      </c>
    </row>
    <row r="14" spans="1:8" ht="33" customHeight="1">
      <c r="A14" s="3" t="s">
        <v>89</v>
      </c>
      <c r="B14" s="59">
        <f>SUM(B5:B13)</f>
        <v>0</v>
      </c>
      <c r="C14" s="113"/>
      <c r="D14" s="3" t="s">
        <v>90</v>
      </c>
      <c r="E14" s="59">
        <v>119784</v>
      </c>
      <c r="F14" s="60"/>
      <c r="G14" s="59">
        <f>E14</f>
        <v>119784</v>
      </c>
      <c r="H14" s="64"/>
    </row>
    <row r="15" spans="1:8" ht="33" customHeight="1">
      <c r="A15" s="3" t="s">
        <v>11</v>
      </c>
      <c r="B15" s="59">
        <f>B14+B4</f>
        <v>119784</v>
      </c>
      <c r="C15" s="107"/>
      <c r="D15" s="3" t="s">
        <v>11</v>
      </c>
      <c r="E15" s="59">
        <v>119784</v>
      </c>
      <c r="F15" s="61"/>
      <c r="G15" s="59">
        <f>G13+G14</f>
        <v>123852</v>
      </c>
      <c r="H15" s="61">
        <f>SUM(H4:H11)</f>
        <v>1</v>
      </c>
    </row>
    <row r="16" spans="1:8" ht="66.75" customHeight="1">
      <c r="A16" s="3" t="s">
        <v>91</v>
      </c>
      <c r="B16" s="139" t="s">
        <v>92</v>
      </c>
      <c r="C16" s="139"/>
      <c r="D16" s="139"/>
      <c r="E16" s="139"/>
      <c r="F16" s="139"/>
      <c r="G16" s="139"/>
      <c r="H16" s="139"/>
    </row>
    <row r="17" spans="1:8" ht="27" customHeight="1">
      <c r="A17" s="140" t="s">
        <v>93</v>
      </c>
      <c r="B17" s="140"/>
      <c r="C17" s="140"/>
      <c r="D17" s="140"/>
      <c r="E17" s="140"/>
      <c r="F17" s="140"/>
      <c r="G17" s="140"/>
      <c r="H17" s="140"/>
    </row>
  </sheetData>
  <sheetProtection/>
  <mergeCells count="9">
    <mergeCell ref="D1:H1"/>
    <mergeCell ref="A1:C1"/>
    <mergeCell ref="C4:C11"/>
    <mergeCell ref="C12:C15"/>
    <mergeCell ref="B16:H16"/>
    <mergeCell ref="A17:H17"/>
    <mergeCell ref="A2:C2"/>
    <mergeCell ref="D2:F2"/>
    <mergeCell ref="G2:H2"/>
  </mergeCells>
  <printOptions/>
  <pageMargins left="0.5511811023622047" right="0.35433070866141736" top="0.5905511811023623" bottom="0.3937007874015748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6"/>
  <sheetViews>
    <sheetView zoomScale="75" zoomScaleNormal="75" zoomScalePageLayoutView="0" workbookViewId="0" topLeftCell="A1">
      <pane ySplit="3" topLeftCell="BM16" activePane="bottomLeft" state="frozen"/>
      <selection pane="topLeft" activeCell="A1" sqref="A1"/>
      <selection pane="bottomLeft" activeCell="F7" sqref="F7"/>
    </sheetView>
  </sheetViews>
  <sheetFormatPr defaultColWidth="8.875" defaultRowHeight="16.5"/>
  <cols>
    <col min="1" max="1" width="2.75390625" style="21" customWidth="1"/>
    <col min="2" max="2" width="3.375" style="21" customWidth="1"/>
    <col min="3" max="3" width="2.50390625" style="21" customWidth="1"/>
    <col min="4" max="4" width="4.00390625" style="21" customWidth="1"/>
    <col min="5" max="5" width="19.25390625" style="80" customWidth="1"/>
    <col min="6" max="6" width="9.75390625" style="21" customWidth="1"/>
    <col min="7" max="7" width="9.125" style="21" customWidth="1"/>
    <col min="8" max="8" width="10.125" style="21" customWidth="1"/>
    <col min="9" max="9" width="8.75390625" style="21" customWidth="1"/>
    <col min="10" max="10" width="8.625" style="21" customWidth="1"/>
    <col min="11" max="12" width="9.25390625" style="21" customWidth="1"/>
    <col min="13" max="13" width="9.625" style="21" customWidth="1"/>
    <col min="14" max="14" width="8.625" style="21" customWidth="1"/>
    <col min="15" max="15" width="11.375" style="21" customWidth="1"/>
    <col min="16" max="16" width="11.00390625" style="21" customWidth="1"/>
    <col min="17" max="16384" width="8.875" style="21" customWidth="1"/>
  </cols>
  <sheetData>
    <row r="1" spans="1:16" ht="33" customHeight="1">
      <c r="A1" s="132" t="str">
        <f>'[1]08分類帳'!A1:I1</f>
        <v>嘉義縣梅山鄉仁和國民小學</v>
      </c>
      <c r="B1" s="133"/>
      <c r="C1" s="133"/>
      <c r="D1" s="133"/>
      <c r="E1" s="133"/>
      <c r="F1" s="133"/>
      <c r="G1" s="133"/>
      <c r="H1" s="133"/>
      <c r="I1" s="133"/>
      <c r="J1" s="109" t="s">
        <v>169</v>
      </c>
      <c r="K1" s="109"/>
      <c r="L1" s="109"/>
      <c r="M1" s="109"/>
      <c r="N1" s="109"/>
      <c r="O1" s="109"/>
      <c r="P1" s="110"/>
    </row>
    <row r="2" spans="1:16" s="22" customFormat="1" ht="16.5">
      <c r="A2" s="145" t="s">
        <v>203</v>
      </c>
      <c r="B2" s="146"/>
      <c r="C2" s="145" t="s">
        <v>4</v>
      </c>
      <c r="D2" s="146"/>
      <c r="E2" s="148" t="s">
        <v>12</v>
      </c>
      <c r="F2" s="3" t="s">
        <v>5</v>
      </c>
      <c r="G2" s="145" t="s">
        <v>41</v>
      </c>
      <c r="H2" s="147"/>
      <c r="I2" s="147"/>
      <c r="J2" s="147"/>
      <c r="K2" s="147"/>
      <c r="L2" s="147"/>
      <c r="M2" s="147"/>
      <c r="N2" s="147"/>
      <c r="O2" s="146"/>
      <c r="P2" s="143" t="s">
        <v>15</v>
      </c>
    </row>
    <row r="3" spans="1:16" s="22" customFormat="1" ht="33">
      <c r="A3" s="3" t="s">
        <v>0</v>
      </c>
      <c r="B3" s="3" t="s">
        <v>1</v>
      </c>
      <c r="C3" s="3" t="s">
        <v>2</v>
      </c>
      <c r="D3" s="3" t="s">
        <v>3</v>
      </c>
      <c r="E3" s="149"/>
      <c r="F3" s="3" t="s">
        <v>6</v>
      </c>
      <c r="G3" s="3" t="s">
        <v>7</v>
      </c>
      <c r="H3" s="3" t="s">
        <v>33</v>
      </c>
      <c r="I3" s="3" t="s">
        <v>8</v>
      </c>
      <c r="J3" s="3" t="s">
        <v>9</v>
      </c>
      <c r="K3" s="3" t="s">
        <v>16</v>
      </c>
      <c r="L3" s="34" t="s">
        <v>19</v>
      </c>
      <c r="M3" s="34" t="s">
        <v>18</v>
      </c>
      <c r="N3" s="3" t="s">
        <v>10</v>
      </c>
      <c r="O3" s="3" t="s">
        <v>11</v>
      </c>
      <c r="P3" s="144"/>
    </row>
    <row r="4" spans="1:16" s="22" customFormat="1" ht="24.75" customHeight="1">
      <c r="A4" s="28">
        <v>7</v>
      </c>
      <c r="B4" s="28">
        <v>1</v>
      </c>
      <c r="C4" s="28"/>
      <c r="D4" s="28"/>
      <c r="E4" s="97" t="s">
        <v>142</v>
      </c>
      <c r="F4" s="14"/>
      <c r="G4" s="14"/>
      <c r="H4" s="14"/>
      <c r="I4" s="14"/>
      <c r="J4" s="14"/>
      <c r="K4" s="14"/>
      <c r="L4" s="14"/>
      <c r="M4" s="14"/>
      <c r="N4" s="14"/>
      <c r="O4" s="14"/>
      <c r="P4" s="14">
        <v>119784</v>
      </c>
    </row>
    <row r="5" spans="1:16" s="23" customFormat="1" ht="55.5" customHeight="1">
      <c r="A5" s="28">
        <v>9</v>
      </c>
      <c r="B5" s="28">
        <v>11</v>
      </c>
      <c r="C5" s="28" t="s">
        <v>13</v>
      </c>
      <c r="D5" s="98">
        <v>1</v>
      </c>
      <c r="E5" s="97" t="s">
        <v>170</v>
      </c>
      <c r="F5" s="99">
        <v>19500</v>
      </c>
      <c r="G5" s="14"/>
      <c r="H5" s="14"/>
      <c r="I5" s="14"/>
      <c r="J5" s="14"/>
      <c r="K5" s="14"/>
      <c r="L5" s="14"/>
      <c r="M5" s="14"/>
      <c r="N5" s="14"/>
      <c r="O5" s="14">
        <f>SUM(G5:N5)</f>
        <v>0</v>
      </c>
      <c r="P5" s="14">
        <f>P4+F5-O5</f>
        <v>139284</v>
      </c>
    </row>
    <row r="6" spans="1:16" s="23" customFormat="1" ht="40.5" customHeight="1">
      <c r="A6" s="100">
        <v>9</v>
      </c>
      <c r="B6" s="100">
        <v>16</v>
      </c>
      <c r="C6" s="100" t="s">
        <v>13</v>
      </c>
      <c r="D6" s="100">
        <v>2</v>
      </c>
      <c r="E6" s="76" t="s">
        <v>171</v>
      </c>
      <c r="F6" s="14">
        <v>22530</v>
      </c>
      <c r="G6" s="14"/>
      <c r="H6" s="14"/>
      <c r="I6" s="14"/>
      <c r="J6" s="14"/>
      <c r="K6" s="14"/>
      <c r="L6" s="14"/>
      <c r="M6" s="14"/>
      <c r="N6" s="14"/>
      <c r="O6" s="14">
        <f>SUM(G6:N6)</f>
        <v>0</v>
      </c>
      <c r="P6" s="14">
        <f aca="true" t="shared" si="0" ref="P6:P19">P5+F6-O6</f>
        <v>161814</v>
      </c>
    </row>
    <row r="7" spans="1:16" s="23" customFormat="1" ht="69" customHeight="1">
      <c r="A7" s="100">
        <v>9</v>
      </c>
      <c r="B7" s="100">
        <v>23</v>
      </c>
      <c r="C7" s="100" t="s">
        <v>172</v>
      </c>
      <c r="D7" s="100">
        <v>3</v>
      </c>
      <c r="E7" s="76" t="s">
        <v>202</v>
      </c>
      <c r="F7" s="14">
        <v>13000</v>
      </c>
      <c r="G7" s="14"/>
      <c r="H7" s="14"/>
      <c r="I7" s="14"/>
      <c r="J7" s="14"/>
      <c r="K7" s="14"/>
      <c r="L7" s="14"/>
      <c r="M7" s="14"/>
      <c r="N7" s="14"/>
      <c r="O7" s="14">
        <f>SUM(G7:N7)</f>
        <v>0</v>
      </c>
      <c r="P7" s="14">
        <f t="shared" si="0"/>
        <v>174814</v>
      </c>
    </row>
    <row r="8" spans="1:16" s="23" customFormat="1" ht="31.5" customHeight="1">
      <c r="A8" s="100">
        <v>9</v>
      </c>
      <c r="B8" s="100">
        <v>30</v>
      </c>
      <c r="C8" s="81" t="s">
        <v>148</v>
      </c>
      <c r="D8" s="100">
        <v>1</v>
      </c>
      <c r="E8" s="15" t="s">
        <v>173</v>
      </c>
      <c r="F8" s="14"/>
      <c r="G8" s="14">
        <v>515</v>
      </c>
      <c r="H8" s="14"/>
      <c r="I8" s="14"/>
      <c r="J8" s="14"/>
      <c r="K8" s="14"/>
      <c r="L8" s="14"/>
      <c r="M8" s="14"/>
      <c r="N8" s="14"/>
      <c r="O8" s="14">
        <f>SUM(G8:N8)</f>
        <v>515</v>
      </c>
      <c r="P8" s="14">
        <f t="shared" si="0"/>
        <v>174299</v>
      </c>
    </row>
    <row r="9" spans="1:16" s="23" customFormat="1" ht="41.25" customHeight="1">
      <c r="A9" s="100">
        <v>9</v>
      </c>
      <c r="B9" s="100">
        <v>30</v>
      </c>
      <c r="C9" s="100" t="s">
        <v>14</v>
      </c>
      <c r="D9" s="100">
        <v>2</v>
      </c>
      <c r="E9" s="97" t="s">
        <v>174</v>
      </c>
      <c r="F9" s="14"/>
      <c r="G9" s="14"/>
      <c r="H9" s="14"/>
      <c r="I9" s="14"/>
      <c r="J9" s="14"/>
      <c r="K9" s="14"/>
      <c r="L9" s="14"/>
      <c r="M9" s="14"/>
      <c r="N9" s="14">
        <v>600</v>
      </c>
      <c r="O9" s="14">
        <f>SUM(G9:N9)</f>
        <v>600</v>
      </c>
      <c r="P9" s="14">
        <f t="shared" si="0"/>
        <v>173699</v>
      </c>
    </row>
    <row r="10" spans="1:16" s="23" customFormat="1" ht="35.25" customHeight="1">
      <c r="A10" s="100">
        <v>9</v>
      </c>
      <c r="B10" s="100">
        <v>30</v>
      </c>
      <c r="C10" s="100" t="s">
        <v>148</v>
      </c>
      <c r="D10" s="100">
        <v>3</v>
      </c>
      <c r="E10" s="97" t="s">
        <v>175</v>
      </c>
      <c r="F10" s="14"/>
      <c r="G10" s="14"/>
      <c r="H10" s="14"/>
      <c r="I10" s="14"/>
      <c r="J10" s="14"/>
      <c r="K10" s="14"/>
      <c r="L10" s="14"/>
      <c r="M10" s="14"/>
      <c r="N10" s="14">
        <v>1260</v>
      </c>
      <c r="O10" s="14">
        <v>1260</v>
      </c>
      <c r="P10" s="14">
        <f t="shared" si="0"/>
        <v>172439</v>
      </c>
    </row>
    <row r="11" spans="1:16" s="23" customFormat="1" ht="32.25" customHeight="1">
      <c r="A11" s="28">
        <v>9</v>
      </c>
      <c r="B11" s="28">
        <v>30</v>
      </c>
      <c r="C11" s="28" t="s">
        <v>148</v>
      </c>
      <c r="D11" s="100">
        <v>4</v>
      </c>
      <c r="E11" s="97" t="s">
        <v>176</v>
      </c>
      <c r="F11" s="99"/>
      <c r="G11" s="14">
        <v>129</v>
      </c>
      <c r="H11" s="14"/>
      <c r="I11" s="14"/>
      <c r="J11" s="14"/>
      <c r="K11" s="14"/>
      <c r="L11" s="14"/>
      <c r="M11" s="14"/>
      <c r="N11" s="14">
        <v>165</v>
      </c>
      <c r="O11" s="14">
        <f>SUM(G11:N11)</f>
        <v>294</v>
      </c>
      <c r="P11" s="14">
        <f t="shared" si="0"/>
        <v>172145</v>
      </c>
    </row>
    <row r="12" spans="1:16" s="23" customFormat="1" ht="42.75" customHeight="1">
      <c r="A12" s="28">
        <v>9</v>
      </c>
      <c r="B12" s="28">
        <v>30</v>
      </c>
      <c r="C12" s="28" t="s">
        <v>149</v>
      </c>
      <c r="D12" s="100">
        <v>5</v>
      </c>
      <c r="E12" s="97" t="s">
        <v>177</v>
      </c>
      <c r="F12" s="99"/>
      <c r="G12" s="14"/>
      <c r="H12" s="14">
        <v>7405</v>
      </c>
      <c r="I12" s="14"/>
      <c r="J12" s="14"/>
      <c r="K12" s="14"/>
      <c r="L12" s="14"/>
      <c r="M12" s="14"/>
      <c r="N12" s="14"/>
      <c r="O12" s="14">
        <f>SUM(G12:N12)</f>
        <v>7405</v>
      </c>
      <c r="P12" s="14">
        <f t="shared" si="0"/>
        <v>164740</v>
      </c>
    </row>
    <row r="13" spans="1:16" s="23" customFormat="1" ht="38.25" customHeight="1">
      <c r="A13" s="28">
        <v>9</v>
      </c>
      <c r="B13" s="28">
        <v>30</v>
      </c>
      <c r="C13" s="28" t="s">
        <v>14</v>
      </c>
      <c r="D13" s="100">
        <v>6</v>
      </c>
      <c r="E13" s="97" t="s">
        <v>178</v>
      </c>
      <c r="F13" s="99"/>
      <c r="G13" s="14"/>
      <c r="H13" s="14">
        <v>5062</v>
      </c>
      <c r="I13" s="14"/>
      <c r="J13" s="14"/>
      <c r="K13" s="14"/>
      <c r="L13" s="14"/>
      <c r="M13" s="14"/>
      <c r="N13" s="14"/>
      <c r="O13" s="14">
        <f>SUM(G13:N13)</f>
        <v>5062</v>
      </c>
      <c r="P13" s="14">
        <f t="shared" si="0"/>
        <v>159678</v>
      </c>
    </row>
    <row r="14" spans="1:16" s="23" customFormat="1" ht="36" customHeight="1">
      <c r="A14" s="28">
        <v>9</v>
      </c>
      <c r="B14" s="28">
        <v>30</v>
      </c>
      <c r="C14" s="28" t="s">
        <v>14</v>
      </c>
      <c r="D14" s="100">
        <v>7</v>
      </c>
      <c r="E14" s="97" t="s">
        <v>179</v>
      </c>
      <c r="F14" s="99"/>
      <c r="G14" s="14"/>
      <c r="H14" s="14">
        <v>4673</v>
      </c>
      <c r="I14" s="14"/>
      <c r="J14" s="14"/>
      <c r="K14" s="14"/>
      <c r="L14" s="14"/>
      <c r="M14" s="14"/>
      <c r="N14" s="14"/>
      <c r="O14" s="14">
        <f>SUM(G14:N14)</f>
        <v>4673</v>
      </c>
      <c r="P14" s="14">
        <f t="shared" si="0"/>
        <v>155005</v>
      </c>
    </row>
    <row r="15" spans="1:16" s="23" customFormat="1" ht="35.25" customHeight="1">
      <c r="A15" s="28">
        <v>9</v>
      </c>
      <c r="B15" s="28">
        <v>30</v>
      </c>
      <c r="C15" s="28" t="s">
        <v>149</v>
      </c>
      <c r="D15" s="100">
        <v>8</v>
      </c>
      <c r="E15" s="97" t="s">
        <v>180</v>
      </c>
      <c r="F15" s="14"/>
      <c r="G15" s="14"/>
      <c r="H15" s="14">
        <v>3583</v>
      </c>
      <c r="I15" s="14"/>
      <c r="J15" s="14"/>
      <c r="K15" s="14"/>
      <c r="L15" s="14"/>
      <c r="M15" s="14"/>
      <c r="N15" s="14"/>
      <c r="O15" s="14">
        <f>SUM(G15:N15)</f>
        <v>3583</v>
      </c>
      <c r="P15" s="14">
        <f t="shared" si="0"/>
        <v>151422</v>
      </c>
    </row>
    <row r="16" spans="1:16" s="23" customFormat="1" ht="39.75" customHeight="1">
      <c r="A16" s="28">
        <v>9</v>
      </c>
      <c r="B16" s="28">
        <v>30</v>
      </c>
      <c r="C16" s="28" t="s">
        <v>148</v>
      </c>
      <c r="D16" s="100">
        <v>9</v>
      </c>
      <c r="E16" s="97" t="s">
        <v>181</v>
      </c>
      <c r="F16" s="14"/>
      <c r="G16" s="14"/>
      <c r="H16" s="14"/>
      <c r="I16" s="14">
        <v>820</v>
      </c>
      <c r="J16" s="14">
        <v>1460</v>
      </c>
      <c r="K16" s="14"/>
      <c r="L16" s="14"/>
      <c r="M16" s="14"/>
      <c r="N16" s="14"/>
      <c r="O16" s="14">
        <v>2280</v>
      </c>
      <c r="P16" s="14">
        <f t="shared" si="0"/>
        <v>149142</v>
      </c>
    </row>
    <row r="17" spans="1:16" s="23" customFormat="1" ht="42" customHeight="1">
      <c r="A17" s="28">
        <v>9</v>
      </c>
      <c r="B17" s="28">
        <v>30</v>
      </c>
      <c r="C17" s="28" t="s">
        <v>148</v>
      </c>
      <c r="D17" s="100">
        <v>10</v>
      </c>
      <c r="E17" s="97" t="s">
        <v>182</v>
      </c>
      <c r="F17" s="14"/>
      <c r="G17" s="14"/>
      <c r="H17" s="14"/>
      <c r="I17" s="14"/>
      <c r="J17" s="14"/>
      <c r="K17" s="14"/>
      <c r="L17" s="14">
        <v>4410</v>
      </c>
      <c r="M17" s="14"/>
      <c r="N17" s="14"/>
      <c r="O17" s="14">
        <f>SUM(G17:N17)</f>
        <v>4410</v>
      </c>
      <c r="P17" s="14">
        <f t="shared" si="0"/>
        <v>144732</v>
      </c>
    </row>
    <row r="18" spans="1:16" s="23" customFormat="1" ht="39.75" customHeight="1">
      <c r="A18" s="28">
        <v>9</v>
      </c>
      <c r="B18" s="28">
        <v>30</v>
      </c>
      <c r="C18" s="28" t="s">
        <v>14</v>
      </c>
      <c r="D18" s="100">
        <v>11</v>
      </c>
      <c r="E18" s="97" t="s">
        <v>183</v>
      </c>
      <c r="F18" s="14"/>
      <c r="G18" s="14"/>
      <c r="H18" s="14"/>
      <c r="I18" s="14"/>
      <c r="J18" s="14"/>
      <c r="K18" s="14">
        <v>15719</v>
      </c>
      <c r="L18" s="14"/>
      <c r="M18" s="14"/>
      <c r="N18" s="14"/>
      <c r="O18" s="14">
        <f>SUM(G18:N18)</f>
        <v>15719</v>
      </c>
      <c r="P18" s="14">
        <f t="shared" si="0"/>
        <v>129013</v>
      </c>
    </row>
    <row r="19" spans="1:16" s="23" customFormat="1" ht="70.5" customHeight="1">
      <c r="A19" s="28">
        <v>9</v>
      </c>
      <c r="B19" s="28">
        <v>30</v>
      </c>
      <c r="C19" s="28" t="s">
        <v>148</v>
      </c>
      <c r="D19" s="100">
        <v>11</v>
      </c>
      <c r="E19" s="97" t="s">
        <v>184</v>
      </c>
      <c r="F19" s="14"/>
      <c r="G19" s="14"/>
      <c r="H19" s="14"/>
      <c r="I19" s="14"/>
      <c r="J19" s="14"/>
      <c r="K19" s="14">
        <v>1250</v>
      </c>
      <c r="L19" s="14"/>
      <c r="M19" s="14"/>
      <c r="N19" s="14"/>
      <c r="O19" s="14">
        <v>1250</v>
      </c>
      <c r="P19" s="14">
        <f t="shared" si="0"/>
        <v>127763</v>
      </c>
    </row>
    <row r="20" spans="1:16" s="23" customFormat="1" ht="23.25" customHeight="1">
      <c r="A20" s="2"/>
      <c r="B20" s="2"/>
      <c r="C20" s="1"/>
      <c r="D20" s="28"/>
      <c r="E20" s="76" t="s">
        <v>185</v>
      </c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</row>
    <row r="21" spans="1:16" s="24" customFormat="1" ht="19.5" customHeight="1">
      <c r="A21" s="25"/>
      <c r="B21" s="25"/>
      <c r="C21" s="26"/>
      <c r="D21" s="1"/>
      <c r="E21" s="101" t="s">
        <v>186</v>
      </c>
      <c r="F21" s="102">
        <f>SUM(F5:F20)</f>
        <v>55030</v>
      </c>
      <c r="G21" s="102">
        <f>SUM(G5:G20)</f>
        <v>644</v>
      </c>
      <c r="H21" s="102">
        <f>SUM(H5:H20)</f>
        <v>20723</v>
      </c>
      <c r="I21" s="102">
        <f>SUM(I5:I20)</f>
        <v>820</v>
      </c>
      <c r="J21" s="102">
        <f>SUM(J5:J20)</f>
        <v>1460</v>
      </c>
      <c r="K21" s="102">
        <f>SUM(K4:K20)</f>
        <v>16969</v>
      </c>
      <c r="L21" s="102">
        <f>SUM(L5:L20)</f>
        <v>4410</v>
      </c>
      <c r="M21" s="102">
        <f>SUM(M5:M20)</f>
        <v>0</v>
      </c>
      <c r="N21" s="102">
        <f>SUM(N5:N20)</f>
        <v>2025</v>
      </c>
      <c r="O21" s="102">
        <f>SUM(G21:N21)</f>
        <v>47051</v>
      </c>
      <c r="P21" s="14">
        <f>F21-O21</f>
        <v>7979</v>
      </c>
    </row>
    <row r="22" spans="1:16" s="24" customFormat="1" ht="19.5" customHeight="1">
      <c r="A22" s="25"/>
      <c r="B22" s="25"/>
      <c r="C22" s="26"/>
      <c r="D22" s="1"/>
      <c r="E22" s="101" t="s">
        <v>187</v>
      </c>
      <c r="F22" s="102">
        <v>178882</v>
      </c>
      <c r="G22" s="102">
        <f>G21+'[1]08分類帳'!G18</f>
        <v>644</v>
      </c>
      <c r="H22" s="102">
        <f>H21+'[1]08分類帳'!H18</f>
        <v>20723</v>
      </c>
      <c r="I22" s="102">
        <f>I21+'[1]08分類帳'!I18</f>
        <v>820</v>
      </c>
      <c r="J22" s="102">
        <f>J21+'[1]08分類帳'!J18</f>
        <v>1460</v>
      </c>
      <c r="K22" s="102">
        <v>16969</v>
      </c>
      <c r="L22" s="102">
        <v>8478</v>
      </c>
      <c r="M22" s="102">
        <f>M21+'[1]08分類帳'!M18</f>
        <v>0</v>
      </c>
      <c r="N22" s="102">
        <f>N21+'[1]08分類帳'!N18</f>
        <v>2025</v>
      </c>
      <c r="O22" s="102">
        <f>SUM(G22:N22)</f>
        <v>51119</v>
      </c>
      <c r="P22" s="14">
        <f>F22-O22</f>
        <v>127763</v>
      </c>
    </row>
    <row r="23" spans="1:16" ht="16.5" customHeight="1">
      <c r="A23" s="29"/>
      <c r="B23" s="30"/>
      <c r="C23" s="30"/>
      <c r="D23" s="13"/>
      <c r="E23" s="103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5"/>
    </row>
    <row r="24" spans="1:16" s="22" customFormat="1" ht="66" customHeight="1">
      <c r="A24" s="28"/>
      <c r="B24" s="28"/>
      <c r="C24" s="28"/>
      <c r="D24" s="13"/>
      <c r="E24" s="34" t="s">
        <v>188</v>
      </c>
      <c r="F24" s="34" t="s">
        <v>189</v>
      </c>
      <c r="G24" s="34" t="s">
        <v>190</v>
      </c>
      <c r="H24" s="34" t="s">
        <v>191</v>
      </c>
      <c r="I24" s="34" t="s">
        <v>192</v>
      </c>
      <c r="J24" s="34" t="s">
        <v>193</v>
      </c>
      <c r="K24" s="34" t="s">
        <v>194</v>
      </c>
      <c r="L24" s="34" t="s">
        <v>195</v>
      </c>
      <c r="M24" s="34" t="s">
        <v>196</v>
      </c>
      <c r="N24" s="34"/>
      <c r="O24" s="150" t="s">
        <v>197</v>
      </c>
      <c r="P24" s="151"/>
    </row>
    <row r="25" spans="1:16" ht="41.25" customHeight="1">
      <c r="A25" s="27"/>
      <c r="B25" s="27"/>
      <c r="C25" s="27"/>
      <c r="D25" s="30"/>
      <c r="E25" s="79"/>
      <c r="F25" s="75">
        <v>42030</v>
      </c>
      <c r="G25" s="75"/>
      <c r="H25" s="75"/>
      <c r="I25" s="18"/>
      <c r="J25" s="18"/>
      <c r="K25" s="18">
        <v>13000</v>
      </c>
      <c r="L25" s="75"/>
      <c r="M25" s="66"/>
      <c r="N25" s="66"/>
      <c r="O25" s="136">
        <f>SUM(F25:N25)</f>
        <v>55030</v>
      </c>
      <c r="P25" s="137"/>
    </row>
    <row r="26" spans="1:16" ht="33.75" customHeight="1">
      <c r="A26" s="108" t="s">
        <v>200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</row>
  </sheetData>
  <sheetProtection/>
  <mergeCells count="10">
    <mergeCell ref="A26:P26"/>
    <mergeCell ref="O25:P25"/>
    <mergeCell ref="J1:P1"/>
    <mergeCell ref="A1:I1"/>
    <mergeCell ref="P2:P3"/>
    <mergeCell ref="A2:B2"/>
    <mergeCell ref="C2:D2"/>
    <mergeCell ref="G2:O2"/>
    <mergeCell ref="E2:E3"/>
    <mergeCell ref="O24:P24"/>
  </mergeCells>
  <printOptions gridLines="1" horizontalCentered="1"/>
  <pageMargins left="0.35433070866141736" right="0.35433070866141736" top="0.5511811023622047" bottom="0.72" header="0.5118110236220472" footer="0.31496062992125984"/>
  <pageSetup horizontalDpi="600" verticalDpi="600" orientation="landscape" pageOrder="overThenDown" paperSize="9" r:id="rId1"/>
  <headerFooter alignWithMargins="0">
    <oddFooter>&amp;C第 &amp;P 頁，共 &amp;N 頁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17"/>
  <sheetViews>
    <sheetView zoomScale="75" zoomScaleNormal="75" zoomScalePageLayoutView="0" workbookViewId="0" topLeftCell="A1">
      <pane ySplit="3" topLeftCell="BM4" activePane="bottomLeft" state="frozen"/>
      <selection pane="topLeft" activeCell="A1" sqref="A1"/>
      <selection pane="bottomLeft" activeCell="B12" sqref="B12"/>
    </sheetView>
  </sheetViews>
  <sheetFormatPr defaultColWidth="8.875" defaultRowHeight="16.5"/>
  <cols>
    <col min="1" max="1" width="13.875" style="57" customWidth="1"/>
    <col min="2" max="2" width="12.625" style="62" customWidth="1"/>
    <col min="3" max="3" width="42.25390625" style="57" customWidth="1"/>
    <col min="4" max="4" width="14.875" style="57" customWidth="1"/>
    <col min="5" max="5" width="13.625" style="62" customWidth="1"/>
    <col min="6" max="6" width="12.625" style="57" customWidth="1"/>
    <col min="7" max="7" width="13.25390625" style="62" customWidth="1"/>
    <col min="8" max="8" width="11.75390625" style="57" customWidth="1"/>
    <col min="9" max="16384" width="8.875" style="57" customWidth="1"/>
  </cols>
  <sheetData>
    <row r="1" spans="1:8" ht="25.5">
      <c r="A1" s="142" t="str">
        <f>'08結算'!A1:C1</f>
        <v>   嘉義縣梅山鄉仁和國民小學</v>
      </c>
      <c r="B1" s="142"/>
      <c r="C1" s="142"/>
      <c r="D1" s="141" t="s">
        <v>167</v>
      </c>
      <c r="E1" s="141"/>
      <c r="F1" s="141"/>
      <c r="G1" s="141"/>
      <c r="H1" s="141"/>
    </row>
    <row r="2" spans="1:8" ht="25.5" customHeight="1">
      <c r="A2" s="138" t="s">
        <v>68</v>
      </c>
      <c r="B2" s="138"/>
      <c r="C2" s="138"/>
      <c r="D2" s="138" t="s">
        <v>69</v>
      </c>
      <c r="E2" s="138"/>
      <c r="F2" s="138"/>
      <c r="G2" s="138" t="s">
        <v>70</v>
      </c>
      <c r="H2" s="138"/>
    </row>
    <row r="3" spans="1:8" ht="25.5" customHeight="1">
      <c r="A3" s="3" t="s">
        <v>71</v>
      </c>
      <c r="B3" s="58" t="s">
        <v>72</v>
      </c>
      <c r="C3" s="3" t="s">
        <v>73</v>
      </c>
      <c r="D3" s="3" t="s">
        <v>74</v>
      </c>
      <c r="E3" s="58" t="s">
        <v>75</v>
      </c>
      <c r="F3" s="3" t="s">
        <v>76</v>
      </c>
      <c r="G3" s="58" t="s">
        <v>75</v>
      </c>
      <c r="H3" s="3" t="s">
        <v>76</v>
      </c>
    </row>
    <row r="4" spans="1:8" ht="25.5" customHeight="1">
      <c r="A4" s="3" t="s">
        <v>77</v>
      </c>
      <c r="B4" s="59">
        <v>119784</v>
      </c>
      <c r="C4" s="111" t="s">
        <v>229</v>
      </c>
      <c r="D4" s="3" t="s">
        <v>79</v>
      </c>
      <c r="E4" s="59">
        <v>644</v>
      </c>
      <c r="F4" s="60">
        <f>E4/E13</f>
        <v>0.013687275509553462</v>
      </c>
      <c r="G4" s="59">
        <f>'09分類帳'!G22</f>
        <v>644</v>
      </c>
      <c r="H4" s="60">
        <f>G4/G13</f>
        <v>0.012598055517517949</v>
      </c>
    </row>
    <row r="5" spans="1:8" ht="25.5" customHeight="1">
      <c r="A5" s="3" t="s">
        <v>80</v>
      </c>
      <c r="B5" s="59">
        <v>42030</v>
      </c>
      <c r="C5" s="112"/>
      <c r="D5" s="3" t="s">
        <v>81</v>
      </c>
      <c r="E5" s="59">
        <v>20723</v>
      </c>
      <c r="F5" s="60">
        <f>E5/E13</f>
        <v>0.4404369726467025</v>
      </c>
      <c r="G5" s="59">
        <f>'09分類帳'!H22</f>
        <v>20723</v>
      </c>
      <c r="H5" s="60">
        <f>G5/G13</f>
        <v>0.4053874293315597</v>
      </c>
    </row>
    <row r="6" spans="1:8" ht="29.25" customHeight="1">
      <c r="A6" s="4" t="s">
        <v>82</v>
      </c>
      <c r="B6" s="59"/>
      <c r="C6" s="112"/>
      <c r="D6" s="3" t="s">
        <v>83</v>
      </c>
      <c r="E6" s="59">
        <v>820</v>
      </c>
      <c r="F6" s="60">
        <f>E6/E15</f>
        <v>0.004690699829533104</v>
      </c>
      <c r="G6" s="59">
        <f>'09分類帳'!I22</f>
        <v>820</v>
      </c>
      <c r="H6" s="60">
        <f>G6/G13</f>
        <v>0.01604100236702596</v>
      </c>
    </row>
    <row r="7" spans="1:8" ht="25.5" customHeight="1">
      <c r="A7" s="3" t="s">
        <v>84</v>
      </c>
      <c r="B7" s="59"/>
      <c r="C7" s="112"/>
      <c r="D7" s="3" t="s">
        <v>9</v>
      </c>
      <c r="E7" s="59">
        <v>1460</v>
      </c>
      <c r="F7" s="60">
        <f>E7/E13</f>
        <v>0.0310301587638945</v>
      </c>
      <c r="G7" s="59">
        <f>'09分類帳'!J22</f>
        <v>1460</v>
      </c>
      <c r="H7" s="60">
        <f>G7/G13</f>
        <v>0.028560809092509635</v>
      </c>
    </row>
    <row r="8" spans="1:8" ht="25.5" customHeight="1">
      <c r="A8" s="3" t="s">
        <v>17</v>
      </c>
      <c r="B8" s="59"/>
      <c r="C8" s="112"/>
      <c r="D8" s="3" t="s">
        <v>16</v>
      </c>
      <c r="E8" s="59">
        <v>16969</v>
      </c>
      <c r="F8" s="60">
        <f>E8/E13</f>
        <v>0.36065120826337377</v>
      </c>
      <c r="G8" s="59">
        <f>'09分類帳'!K22</f>
        <v>16969</v>
      </c>
      <c r="H8" s="60">
        <f>G8/G13</f>
        <v>0.3319509380073945</v>
      </c>
    </row>
    <row r="9" spans="1:8" ht="32.25" customHeight="1">
      <c r="A9" s="67" t="s">
        <v>137</v>
      </c>
      <c r="B9" s="59"/>
      <c r="C9" s="112"/>
      <c r="D9" s="3" t="s">
        <v>85</v>
      </c>
      <c r="E9" s="59">
        <v>4410</v>
      </c>
      <c r="F9" s="60">
        <f>E9/E13</f>
        <v>0.09372808229368132</v>
      </c>
      <c r="G9" s="59">
        <f>'09分類帳'!L22</f>
        <v>8478</v>
      </c>
      <c r="H9" s="60">
        <f>G9/G13</f>
        <v>0.16584831471664155</v>
      </c>
    </row>
    <row r="10" spans="1:8" ht="35.25" customHeight="1">
      <c r="A10" s="67" t="s">
        <v>130</v>
      </c>
      <c r="B10" s="59">
        <v>13000</v>
      </c>
      <c r="C10" s="112"/>
      <c r="D10" s="3" t="s">
        <v>86</v>
      </c>
      <c r="E10" s="59">
        <v>0</v>
      </c>
      <c r="F10" s="60">
        <f>E10/E13</f>
        <v>0</v>
      </c>
      <c r="G10" s="59">
        <f>'09分類帳'!M22</f>
        <v>0</v>
      </c>
      <c r="H10" s="60">
        <f>G10/G13</f>
        <v>0</v>
      </c>
    </row>
    <row r="11" spans="1:10" ht="46.5" customHeight="1">
      <c r="A11" s="34" t="s">
        <v>138</v>
      </c>
      <c r="B11" s="59"/>
      <c r="C11" s="112"/>
      <c r="D11" s="3" t="s">
        <v>10</v>
      </c>
      <c r="E11" s="59">
        <v>2025</v>
      </c>
      <c r="F11" s="60">
        <f>E11/E13</f>
        <v>0.04303840513485367</v>
      </c>
      <c r="G11" s="59">
        <f>'09分類帳'!N22</f>
        <v>2025</v>
      </c>
      <c r="H11" s="60">
        <f>G11/G13</f>
        <v>0.039613450967350694</v>
      </c>
      <c r="J11" s="106"/>
    </row>
    <row r="12" spans="1:8" ht="25.5" customHeight="1">
      <c r="A12" s="3" t="s">
        <v>113</v>
      </c>
      <c r="B12" s="59"/>
      <c r="C12" s="113" t="s">
        <v>143</v>
      </c>
      <c r="D12" s="34"/>
      <c r="E12" s="59"/>
      <c r="F12" s="60"/>
      <c r="G12" s="59"/>
      <c r="H12" s="60"/>
    </row>
    <row r="13" spans="1:8" ht="30" customHeight="1">
      <c r="A13" s="3"/>
      <c r="B13" s="59"/>
      <c r="C13" s="113"/>
      <c r="D13" s="3" t="s">
        <v>88</v>
      </c>
      <c r="E13" s="59">
        <f>SUM(E4:E12)</f>
        <v>47051</v>
      </c>
      <c r="F13" s="60">
        <f>(E13-E8)/(E13-E8)</f>
        <v>1</v>
      </c>
      <c r="G13" s="59">
        <f>SUM(G4:G12)</f>
        <v>51119</v>
      </c>
      <c r="H13" s="61">
        <f>SUM(H4:H11)</f>
        <v>0.9999999999999999</v>
      </c>
    </row>
    <row r="14" spans="1:8" ht="35.25" customHeight="1">
      <c r="A14" s="3" t="s">
        <v>89</v>
      </c>
      <c r="B14" s="59">
        <f>SUM(B5:B13)</f>
        <v>55030</v>
      </c>
      <c r="C14" s="113"/>
      <c r="D14" s="3" t="s">
        <v>90</v>
      </c>
      <c r="E14" s="59">
        <f>B15-E13</f>
        <v>127763</v>
      </c>
      <c r="F14" s="60"/>
      <c r="G14" s="59">
        <f>E14</f>
        <v>127763</v>
      </c>
      <c r="H14" s="61"/>
    </row>
    <row r="15" spans="1:8" ht="33" customHeight="1">
      <c r="A15" s="3" t="s">
        <v>11</v>
      </c>
      <c r="B15" s="59">
        <f>SUM(B4:B13)</f>
        <v>174814</v>
      </c>
      <c r="C15" s="107"/>
      <c r="D15" s="3" t="s">
        <v>11</v>
      </c>
      <c r="E15" s="59">
        <f>E13+E14</f>
        <v>174814</v>
      </c>
      <c r="F15" s="61">
        <f>SUM(F4:F11)</f>
        <v>0.9872628024415924</v>
      </c>
      <c r="G15" s="59">
        <f>G13+G14</f>
        <v>178882</v>
      </c>
      <c r="H15" s="61">
        <f>H13+H14</f>
        <v>0.9999999999999999</v>
      </c>
    </row>
    <row r="16" spans="1:8" ht="66.75" customHeight="1">
      <c r="A16" s="3" t="s">
        <v>91</v>
      </c>
      <c r="B16" s="139" t="s">
        <v>224</v>
      </c>
      <c r="C16" s="139"/>
      <c r="D16" s="139"/>
      <c r="E16" s="139"/>
      <c r="F16" s="139"/>
      <c r="G16" s="139"/>
      <c r="H16" s="139"/>
    </row>
    <row r="17" spans="1:8" ht="27" customHeight="1">
      <c r="A17" s="140" t="s">
        <v>93</v>
      </c>
      <c r="B17" s="140"/>
      <c r="C17" s="140"/>
      <c r="D17" s="140"/>
      <c r="E17" s="140"/>
      <c r="F17" s="140"/>
      <c r="G17" s="140"/>
      <c r="H17" s="140"/>
    </row>
  </sheetData>
  <sheetProtection/>
  <mergeCells count="9">
    <mergeCell ref="D1:H1"/>
    <mergeCell ref="A1:C1"/>
    <mergeCell ref="B16:H16"/>
    <mergeCell ref="A17:H17"/>
    <mergeCell ref="C12:C15"/>
    <mergeCell ref="C4:C11"/>
    <mergeCell ref="A2:C2"/>
    <mergeCell ref="D2:F2"/>
    <mergeCell ref="G2:H2"/>
  </mergeCells>
  <printOptions/>
  <pageMargins left="0.5511811023622047" right="0.35433070866141736" top="0.5905511811023623" bottom="0.3937007874015748" header="0.5118110236220472" footer="0.1181102362204724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31"/>
  <sheetViews>
    <sheetView zoomScale="75" zoomScaleNormal="75" zoomScalePageLayoutView="0" workbookViewId="0" topLeftCell="A1">
      <pane ySplit="3" topLeftCell="BM19" activePane="bottomLeft" state="frozen"/>
      <selection pane="topLeft" activeCell="A1" sqref="A1"/>
      <selection pane="bottomLeft" activeCell="W27" sqref="W27"/>
    </sheetView>
  </sheetViews>
  <sheetFormatPr defaultColWidth="8.875" defaultRowHeight="16.5"/>
  <cols>
    <col min="1" max="2" width="2.75390625" style="0" customWidth="1"/>
    <col min="3" max="3" width="2.50390625" style="0" customWidth="1"/>
    <col min="4" max="4" width="4.875" style="32" customWidth="1"/>
    <col min="5" max="5" width="32.625" style="83" customWidth="1"/>
    <col min="6" max="6" width="10.875" style="0" customWidth="1"/>
    <col min="7" max="7" width="8.75390625" style="0" customWidth="1"/>
    <col min="8" max="8" width="10.125" style="0" customWidth="1"/>
    <col min="9" max="9" width="9.125" style="0" customWidth="1"/>
    <col min="10" max="11" width="8.50390625" style="0" customWidth="1"/>
    <col min="12" max="12" width="9.125" style="0" customWidth="1"/>
    <col min="13" max="13" width="6.125" style="0" customWidth="1"/>
    <col min="14" max="14" width="5.875" style="0" customWidth="1"/>
    <col min="15" max="15" width="7.25390625" style="0" customWidth="1"/>
    <col min="16" max="16" width="8.00390625" style="0" customWidth="1"/>
    <col min="17" max="16384" width="8.875" style="21" customWidth="1"/>
  </cols>
  <sheetData>
    <row r="1" spans="1:16" ht="33" customHeight="1">
      <c r="A1" s="132" t="str">
        <f>'09分類帳'!A1:I1</f>
        <v>嘉義縣梅山鄉仁和國民小學</v>
      </c>
      <c r="B1" s="133"/>
      <c r="C1" s="133"/>
      <c r="D1" s="133"/>
      <c r="E1" s="133"/>
      <c r="F1" s="133"/>
      <c r="G1" s="133"/>
      <c r="H1" s="133"/>
      <c r="I1" s="133"/>
      <c r="J1" s="130" t="s">
        <v>201</v>
      </c>
      <c r="K1" s="130"/>
      <c r="L1" s="130"/>
      <c r="M1" s="130"/>
      <c r="N1" s="130"/>
      <c r="O1" s="130"/>
      <c r="P1" s="131"/>
    </row>
    <row r="2" spans="1:16" s="22" customFormat="1" ht="16.5">
      <c r="A2" s="138" t="s">
        <v>147</v>
      </c>
      <c r="B2" s="138"/>
      <c r="C2" s="138" t="s">
        <v>4</v>
      </c>
      <c r="D2" s="138"/>
      <c r="E2" s="153" t="s">
        <v>12</v>
      </c>
      <c r="F2" s="3" t="s">
        <v>5</v>
      </c>
      <c r="G2" s="138" t="s">
        <v>134</v>
      </c>
      <c r="H2" s="138"/>
      <c r="I2" s="138"/>
      <c r="J2" s="138"/>
      <c r="K2" s="138"/>
      <c r="L2" s="138"/>
      <c r="M2" s="138"/>
      <c r="N2" s="138"/>
      <c r="O2" s="138"/>
      <c r="P2" s="138" t="s">
        <v>15</v>
      </c>
    </row>
    <row r="3" spans="1:16" s="22" customFormat="1" ht="28.5">
      <c r="A3" s="3" t="s">
        <v>0</v>
      </c>
      <c r="B3" s="3" t="s">
        <v>1</v>
      </c>
      <c r="C3" s="3" t="s">
        <v>2</v>
      </c>
      <c r="D3" s="3" t="s">
        <v>3</v>
      </c>
      <c r="E3" s="153"/>
      <c r="F3" s="3" t="s">
        <v>6</v>
      </c>
      <c r="G3" s="3" t="s">
        <v>7</v>
      </c>
      <c r="H3" s="3" t="s">
        <v>33</v>
      </c>
      <c r="I3" s="3" t="s">
        <v>8</v>
      </c>
      <c r="J3" s="3" t="s">
        <v>9</v>
      </c>
      <c r="K3" s="3" t="s">
        <v>16</v>
      </c>
      <c r="L3" s="4" t="s">
        <v>19</v>
      </c>
      <c r="M3" s="4" t="s">
        <v>18</v>
      </c>
      <c r="N3" s="3" t="s">
        <v>10</v>
      </c>
      <c r="O3" s="3" t="s">
        <v>11</v>
      </c>
      <c r="P3" s="138"/>
    </row>
    <row r="4" spans="1:16" s="23" customFormat="1" ht="27" customHeight="1">
      <c r="A4" s="28">
        <v>10</v>
      </c>
      <c r="B4" s="28">
        <v>1</v>
      </c>
      <c r="C4" s="28"/>
      <c r="D4" s="28"/>
      <c r="E4" s="27" t="s">
        <v>145</v>
      </c>
      <c r="F4" s="14"/>
      <c r="G4" s="1"/>
      <c r="H4" s="1"/>
      <c r="I4" s="1"/>
      <c r="J4" s="1"/>
      <c r="K4" s="1"/>
      <c r="L4" s="1"/>
      <c r="M4" s="1"/>
      <c r="N4" s="1"/>
      <c r="O4" s="1"/>
      <c r="P4" s="1">
        <f>'09分類帳'!P22</f>
        <v>127763</v>
      </c>
    </row>
    <row r="5" spans="1:16" s="23" customFormat="1" ht="27" customHeight="1">
      <c r="A5" s="28">
        <v>10</v>
      </c>
      <c r="B5" s="28">
        <v>9</v>
      </c>
      <c r="C5" s="28" t="s">
        <v>144</v>
      </c>
      <c r="D5" s="28">
        <v>1</v>
      </c>
      <c r="E5" s="27" t="s">
        <v>205</v>
      </c>
      <c r="F5" s="1">
        <v>23790</v>
      </c>
      <c r="G5" s="1"/>
      <c r="H5" s="1"/>
      <c r="I5" s="1"/>
      <c r="J5" s="1"/>
      <c r="K5" s="1"/>
      <c r="L5" s="1"/>
      <c r="M5" s="1"/>
      <c r="N5" s="1"/>
      <c r="O5" s="1">
        <f aca="true" t="shared" si="0" ref="O5:O24">SUM(G5:N5)</f>
        <v>0</v>
      </c>
      <c r="P5" s="1">
        <f>P4+F5-O5</f>
        <v>151553</v>
      </c>
    </row>
    <row r="6" spans="1:16" s="23" customFormat="1" ht="27" customHeight="1">
      <c r="A6" s="28">
        <v>10</v>
      </c>
      <c r="B6" s="28">
        <v>28</v>
      </c>
      <c r="C6" s="28" t="s">
        <v>206</v>
      </c>
      <c r="D6" s="28">
        <v>2</v>
      </c>
      <c r="E6" s="27" t="s">
        <v>225</v>
      </c>
      <c r="F6" s="1">
        <v>72000</v>
      </c>
      <c r="G6" s="1"/>
      <c r="H6" s="1"/>
      <c r="I6" s="1"/>
      <c r="J6" s="1"/>
      <c r="K6" s="1"/>
      <c r="L6" s="1"/>
      <c r="M6" s="1"/>
      <c r="N6" s="1"/>
      <c r="O6" s="1">
        <f t="shared" si="0"/>
        <v>0</v>
      </c>
      <c r="P6" s="1">
        <f>P5+F6-O6</f>
        <v>223553</v>
      </c>
    </row>
    <row r="7" spans="1:16" s="23" customFormat="1" ht="53.25" customHeight="1">
      <c r="A7" s="28">
        <v>10</v>
      </c>
      <c r="B7" s="28">
        <v>31</v>
      </c>
      <c r="C7" s="28" t="s">
        <v>141</v>
      </c>
      <c r="D7" s="28">
        <v>1</v>
      </c>
      <c r="E7" s="77" t="s">
        <v>228</v>
      </c>
      <c r="F7" s="1"/>
      <c r="G7" s="1"/>
      <c r="H7" s="1">
        <v>2334</v>
      </c>
      <c r="I7" s="1"/>
      <c r="J7" s="1"/>
      <c r="K7" s="1"/>
      <c r="L7" s="1"/>
      <c r="M7" s="1"/>
      <c r="N7" s="1"/>
      <c r="O7" s="1">
        <f t="shared" si="0"/>
        <v>2334</v>
      </c>
      <c r="P7" s="1">
        <f>P6+F7-O7</f>
        <v>221219</v>
      </c>
    </row>
    <row r="8" spans="1:16" s="23" customFormat="1" ht="48" customHeight="1">
      <c r="A8" s="28">
        <v>10</v>
      </c>
      <c r="B8" s="28">
        <v>31</v>
      </c>
      <c r="C8" s="28" t="s">
        <v>141</v>
      </c>
      <c r="D8" s="28">
        <v>2</v>
      </c>
      <c r="E8" s="77" t="s">
        <v>207</v>
      </c>
      <c r="F8" s="1"/>
      <c r="G8" s="1"/>
      <c r="H8" s="1">
        <v>5227</v>
      </c>
      <c r="I8" s="1"/>
      <c r="J8" s="1"/>
      <c r="K8" s="1"/>
      <c r="L8" s="1"/>
      <c r="M8" s="1"/>
      <c r="N8" s="1"/>
      <c r="O8" s="1">
        <f t="shared" si="0"/>
        <v>5227</v>
      </c>
      <c r="P8" s="1">
        <f>P7+F8-O8</f>
        <v>215992</v>
      </c>
    </row>
    <row r="9" spans="1:16" s="23" customFormat="1" ht="33.75" customHeight="1">
      <c r="A9" s="28">
        <v>10</v>
      </c>
      <c r="B9" s="28">
        <v>31</v>
      </c>
      <c r="C9" s="28" t="s">
        <v>14</v>
      </c>
      <c r="D9" s="28">
        <v>3</v>
      </c>
      <c r="E9" s="77" t="s">
        <v>208</v>
      </c>
      <c r="F9" s="1"/>
      <c r="G9" s="1"/>
      <c r="H9" s="1">
        <v>5310</v>
      </c>
      <c r="I9" s="1"/>
      <c r="J9" s="1"/>
      <c r="K9" s="1"/>
      <c r="L9" s="1"/>
      <c r="M9" s="1"/>
      <c r="N9" s="1"/>
      <c r="O9" s="1">
        <f>SUM(G9:N9)</f>
        <v>5310</v>
      </c>
      <c r="P9" s="1">
        <f aca="true" t="shared" si="1" ref="P9:P26">P8+F9-O9</f>
        <v>210682</v>
      </c>
    </row>
    <row r="10" spans="1:16" s="23" customFormat="1" ht="27" customHeight="1">
      <c r="A10" s="28">
        <v>10</v>
      </c>
      <c r="B10" s="28">
        <v>31</v>
      </c>
      <c r="C10" s="28" t="s">
        <v>14</v>
      </c>
      <c r="D10" s="28">
        <v>4</v>
      </c>
      <c r="E10" s="77" t="s">
        <v>209</v>
      </c>
      <c r="F10" s="1"/>
      <c r="G10" s="1"/>
      <c r="H10" s="1"/>
      <c r="I10" s="1">
        <v>820</v>
      </c>
      <c r="J10" s="1"/>
      <c r="K10" s="1"/>
      <c r="L10" s="1"/>
      <c r="M10" s="1"/>
      <c r="N10" s="1"/>
      <c r="O10" s="1">
        <f>SUM(G10:N10)</f>
        <v>820</v>
      </c>
      <c r="P10" s="1">
        <f t="shared" si="1"/>
        <v>209862</v>
      </c>
    </row>
    <row r="11" spans="1:16" s="23" customFormat="1" ht="28.5" customHeight="1">
      <c r="A11" s="28">
        <v>10</v>
      </c>
      <c r="B11" s="28">
        <v>31</v>
      </c>
      <c r="C11" s="28" t="s">
        <v>141</v>
      </c>
      <c r="D11" s="28">
        <v>4</v>
      </c>
      <c r="E11" s="77" t="s">
        <v>210</v>
      </c>
      <c r="F11" s="1"/>
      <c r="G11" s="1"/>
      <c r="H11" s="1"/>
      <c r="I11" s="1"/>
      <c r="J11" s="1">
        <v>280</v>
      </c>
      <c r="K11" s="1"/>
      <c r="L11" s="1"/>
      <c r="M11" s="1"/>
      <c r="N11" s="1"/>
      <c r="O11" s="1">
        <f t="shared" si="0"/>
        <v>280</v>
      </c>
      <c r="P11" s="1">
        <f t="shared" si="1"/>
        <v>209582</v>
      </c>
    </row>
    <row r="12" spans="1:16" s="23" customFormat="1" ht="30" customHeight="1">
      <c r="A12" s="28">
        <v>10</v>
      </c>
      <c r="B12" s="28">
        <v>31</v>
      </c>
      <c r="C12" s="28" t="s">
        <v>141</v>
      </c>
      <c r="D12" s="28">
        <v>5</v>
      </c>
      <c r="E12" s="77" t="s">
        <v>211</v>
      </c>
      <c r="F12" s="1"/>
      <c r="G12" s="1"/>
      <c r="H12" s="1">
        <v>400</v>
      </c>
      <c r="I12" s="1"/>
      <c r="J12" s="1"/>
      <c r="K12" s="1"/>
      <c r="L12" s="1"/>
      <c r="M12" s="1"/>
      <c r="N12" s="1"/>
      <c r="O12" s="1">
        <f t="shared" si="0"/>
        <v>400</v>
      </c>
      <c r="P12" s="1">
        <f t="shared" si="1"/>
        <v>209182</v>
      </c>
    </row>
    <row r="13" spans="1:16" s="23" customFormat="1" ht="29.25" customHeight="1">
      <c r="A13" s="28">
        <v>10</v>
      </c>
      <c r="B13" s="28">
        <v>31</v>
      </c>
      <c r="C13" s="28" t="s">
        <v>141</v>
      </c>
      <c r="D13" s="28">
        <v>6</v>
      </c>
      <c r="E13" s="74" t="s">
        <v>212</v>
      </c>
      <c r="F13" s="1"/>
      <c r="G13" s="1"/>
      <c r="H13" s="1">
        <v>130</v>
      </c>
      <c r="I13" s="1"/>
      <c r="J13" s="1"/>
      <c r="K13" s="1"/>
      <c r="L13" s="1"/>
      <c r="M13" s="1"/>
      <c r="N13" s="1"/>
      <c r="O13" s="1">
        <f t="shared" si="0"/>
        <v>130</v>
      </c>
      <c r="P13" s="1">
        <f t="shared" si="1"/>
        <v>209052</v>
      </c>
    </row>
    <row r="14" spans="1:16" s="23" customFormat="1" ht="30" customHeight="1">
      <c r="A14" s="28">
        <v>10</v>
      </c>
      <c r="B14" s="28">
        <v>31</v>
      </c>
      <c r="C14" s="28" t="s">
        <v>141</v>
      </c>
      <c r="D14" s="28">
        <v>7</v>
      </c>
      <c r="E14" s="74" t="s">
        <v>204</v>
      </c>
      <c r="F14" s="1"/>
      <c r="G14" s="1"/>
      <c r="H14" s="1">
        <v>700</v>
      </c>
      <c r="I14" s="1"/>
      <c r="J14" s="1"/>
      <c r="K14" s="1"/>
      <c r="L14" s="1"/>
      <c r="M14" s="1"/>
      <c r="N14" s="1"/>
      <c r="O14" s="1">
        <f t="shared" si="0"/>
        <v>700</v>
      </c>
      <c r="P14" s="1">
        <f t="shared" si="1"/>
        <v>208352</v>
      </c>
    </row>
    <row r="15" spans="1:16" s="23" customFormat="1" ht="38.25" customHeight="1">
      <c r="A15" s="28">
        <v>10</v>
      </c>
      <c r="B15" s="28">
        <v>31</v>
      </c>
      <c r="C15" s="28" t="s">
        <v>217</v>
      </c>
      <c r="D15" s="28">
        <v>8</v>
      </c>
      <c r="E15" s="74" t="s">
        <v>213</v>
      </c>
      <c r="F15" s="1"/>
      <c r="G15" s="1"/>
      <c r="H15" s="1">
        <v>4654</v>
      </c>
      <c r="I15" s="1"/>
      <c r="J15" s="1"/>
      <c r="K15" s="1"/>
      <c r="L15" s="1"/>
      <c r="M15" s="1"/>
      <c r="N15" s="1"/>
      <c r="O15" s="1">
        <f t="shared" si="0"/>
        <v>4654</v>
      </c>
      <c r="P15" s="1">
        <f t="shared" si="1"/>
        <v>203698</v>
      </c>
    </row>
    <row r="16" spans="1:16" s="23" customFormat="1" ht="38.25" customHeight="1">
      <c r="A16" s="28">
        <v>10</v>
      </c>
      <c r="B16" s="28">
        <v>31</v>
      </c>
      <c r="C16" s="28" t="s">
        <v>217</v>
      </c>
      <c r="D16" s="28">
        <v>9</v>
      </c>
      <c r="E16" s="74" t="s">
        <v>214</v>
      </c>
      <c r="F16" s="1"/>
      <c r="G16" s="1"/>
      <c r="H16" s="1">
        <v>3482</v>
      </c>
      <c r="I16" s="1"/>
      <c r="J16" s="1"/>
      <c r="K16" s="1"/>
      <c r="L16" s="1"/>
      <c r="M16" s="1"/>
      <c r="N16" s="1"/>
      <c r="O16" s="1">
        <f t="shared" si="0"/>
        <v>3482</v>
      </c>
      <c r="P16" s="1">
        <f t="shared" si="1"/>
        <v>200216</v>
      </c>
    </row>
    <row r="17" spans="1:16" s="23" customFormat="1" ht="30" customHeight="1">
      <c r="A17" s="28">
        <v>10</v>
      </c>
      <c r="B17" s="28">
        <v>31</v>
      </c>
      <c r="C17" s="28" t="s">
        <v>217</v>
      </c>
      <c r="D17" s="28">
        <v>10</v>
      </c>
      <c r="E17" s="74" t="s">
        <v>215</v>
      </c>
      <c r="F17" s="1"/>
      <c r="G17" s="1"/>
      <c r="H17" s="1"/>
      <c r="I17" s="1"/>
      <c r="J17" s="1"/>
      <c r="K17" s="1"/>
      <c r="L17" s="1"/>
      <c r="M17" s="1"/>
      <c r="N17" s="1">
        <v>74</v>
      </c>
      <c r="O17" s="1">
        <f t="shared" si="0"/>
        <v>74</v>
      </c>
      <c r="P17" s="1">
        <f t="shared" si="1"/>
        <v>200142</v>
      </c>
    </row>
    <row r="18" spans="1:16" s="23" customFormat="1" ht="27.75" customHeight="1">
      <c r="A18" s="28">
        <v>10</v>
      </c>
      <c r="B18" s="28">
        <v>31</v>
      </c>
      <c r="C18" s="28" t="s">
        <v>217</v>
      </c>
      <c r="D18" s="28">
        <v>11</v>
      </c>
      <c r="E18" s="74" t="s">
        <v>216</v>
      </c>
      <c r="F18" s="1"/>
      <c r="G18" s="1"/>
      <c r="H18" s="1">
        <v>2983</v>
      </c>
      <c r="I18" s="1"/>
      <c r="J18" s="1"/>
      <c r="K18" s="1"/>
      <c r="L18" s="1"/>
      <c r="M18" s="1"/>
      <c r="N18" s="1"/>
      <c r="O18" s="1">
        <f t="shared" si="0"/>
        <v>2983</v>
      </c>
      <c r="P18" s="1">
        <f t="shared" si="1"/>
        <v>197159</v>
      </c>
    </row>
    <row r="19" spans="1:16" s="23" customFormat="1" ht="23.25" customHeight="1">
      <c r="A19" s="28">
        <v>10</v>
      </c>
      <c r="B19" s="28">
        <v>31</v>
      </c>
      <c r="C19" s="28" t="s">
        <v>217</v>
      </c>
      <c r="D19" s="28">
        <v>12</v>
      </c>
      <c r="E19" s="74" t="s">
        <v>218</v>
      </c>
      <c r="F19" s="1"/>
      <c r="G19" s="1"/>
      <c r="H19" s="1">
        <v>814</v>
      </c>
      <c r="I19" s="1"/>
      <c r="J19" s="1"/>
      <c r="K19" s="1"/>
      <c r="L19" s="1"/>
      <c r="M19" s="1"/>
      <c r="N19" s="1"/>
      <c r="O19" s="1">
        <f t="shared" si="0"/>
        <v>814</v>
      </c>
      <c r="P19" s="1">
        <f t="shared" si="1"/>
        <v>196345</v>
      </c>
    </row>
    <row r="20" spans="1:16" s="23" customFormat="1" ht="25.5" customHeight="1">
      <c r="A20" s="28">
        <v>10</v>
      </c>
      <c r="B20" s="28">
        <v>31</v>
      </c>
      <c r="C20" s="28" t="s">
        <v>217</v>
      </c>
      <c r="D20" s="28">
        <v>13</v>
      </c>
      <c r="E20" s="74" t="s">
        <v>219</v>
      </c>
      <c r="F20" s="1"/>
      <c r="G20" s="1"/>
      <c r="H20" s="1">
        <v>3332</v>
      </c>
      <c r="I20" s="1"/>
      <c r="J20" s="1"/>
      <c r="K20" s="1"/>
      <c r="L20" s="1"/>
      <c r="M20" s="1"/>
      <c r="N20" s="1"/>
      <c r="O20" s="1">
        <f t="shared" si="0"/>
        <v>3332</v>
      </c>
      <c r="P20" s="1">
        <f t="shared" si="1"/>
        <v>193013</v>
      </c>
    </row>
    <row r="21" spans="1:16" s="23" customFormat="1" ht="24.75" customHeight="1">
      <c r="A21" s="28">
        <v>10</v>
      </c>
      <c r="B21" s="28">
        <v>31</v>
      </c>
      <c r="C21" s="28" t="s">
        <v>217</v>
      </c>
      <c r="D21" s="28">
        <v>13</v>
      </c>
      <c r="E21" s="74" t="s">
        <v>221</v>
      </c>
      <c r="F21" s="1"/>
      <c r="G21" s="1"/>
      <c r="H21" s="1"/>
      <c r="I21" s="1"/>
      <c r="J21" s="1">
        <v>940</v>
      </c>
      <c r="K21" s="1"/>
      <c r="L21" s="1"/>
      <c r="M21" s="1"/>
      <c r="N21" s="1"/>
      <c r="O21" s="1">
        <f t="shared" si="0"/>
        <v>940</v>
      </c>
      <c r="P21" s="1">
        <f t="shared" si="1"/>
        <v>192073</v>
      </c>
    </row>
    <row r="22" spans="1:16" s="23" customFormat="1" ht="21.75" customHeight="1">
      <c r="A22" s="28">
        <v>10</v>
      </c>
      <c r="B22" s="28">
        <v>31</v>
      </c>
      <c r="C22" s="28" t="s">
        <v>217</v>
      </c>
      <c r="D22" s="28">
        <v>14</v>
      </c>
      <c r="E22" s="74" t="s">
        <v>220</v>
      </c>
      <c r="F22" s="1"/>
      <c r="G22" s="1"/>
      <c r="H22" s="1">
        <v>89</v>
      </c>
      <c r="I22" s="1"/>
      <c r="J22" s="1"/>
      <c r="K22" s="1"/>
      <c r="L22" s="1"/>
      <c r="M22" s="1"/>
      <c r="N22" s="1"/>
      <c r="O22" s="1">
        <f t="shared" si="0"/>
        <v>89</v>
      </c>
      <c r="P22" s="1">
        <f t="shared" si="1"/>
        <v>191984</v>
      </c>
    </row>
    <row r="23" spans="1:16" s="23" customFormat="1" ht="26.25" customHeight="1">
      <c r="A23" s="28">
        <v>10</v>
      </c>
      <c r="B23" s="28">
        <v>31</v>
      </c>
      <c r="C23" s="28" t="s">
        <v>217</v>
      </c>
      <c r="D23" s="28">
        <v>15</v>
      </c>
      <c r="E23" s="74" t="s">
        <v>223</v>
      </c>
      <c r="F23" s="1"/>
      <c r="G23" s="1"/>
      <c r="H23" s="1"/>
      <c r="I23" s="1"/>
      <c r="J23" s="1"/>
      <c r="K23" s="1">
        <v>15719</v>
      </c>
      <c r="L23" s="1"/>
      <c r="M23" s="1"/>
      <c r="N23" s="1"/>
      <c r="O23" s="1">
        <f t="shared" si="0"/>
        <v>15719</v>
      </c>
      <c r="P23" s="1">
        <f t="shared" si="1"/>
        <v>176265</v>
      </c>
    </row>
    <row r="24" spans="1:16" s="23" customFormat="1" ht="51" customHeight="1">
      <c r="A24" s="28">
        <v>10</v>
      </c>
      <c r="B24" s="28">
        <v>31</v>
      </c>
      <c r="C24" s="28" t="s">
        <v>217</v>
      </c>
      <c r="D24" s="28">
        <v>16</v>
      </c>
      <c r="E24" s="74" t="s">
        <v>222</v>
      </c>
      <c r="F24" s="1"/>
      <c r="G24" s="1"/>
      <c r="H24" s="1"/>
      <c r="I24" s="1"/>
      <c r="J24" s="1"/>
      <c r="K24" s="1">
        <v>1252</v>
      </c>
      <c r="L24" s="1"/>
      <c r="M24" s="1"/>
      <c r="N24" s="1"/>
      <c r="O24" s="1">
        <f t="shared" si="0"/>
        <v>1252</v>
      </c>
      <c r="P24" s="1">
        <f t="shared" si="1"/>
        <v>175013</v>
      </c>
    </row>
    <row r="25" spans="1:16" s="23" customFormat="1" ht="19.5" customHeight="1">
      <c r="A25" s="2"/>
      <c r="B25" s="2"/>
      <c r="C25" s="1"/>
      <c r="D25" s="33"/>
      <c r="E25" s="74" t="s">
        <v>39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s="24" customFormat="1" ht="19.5" customHeight="1">
      <c r="A26" s="25"/>
      <c r="B26" s="25"/>
      <c r="C26" s="26"/>
      <c r="D26" s="25"/>
      <c r="E26" s="78" t="s">
        <v>29</v>
      </c>
      <c r="F26" s="13">
        <f aca="true" t="shared" si="2" ref="F26:N26">SUM(F5:F25)</f>
        <v>95790</v>
      </c>
      <c r="G26" s="13">
        <f t="shared" si="2"/>
        <v>0</v>
      </c>
      <c r="H26" s="13">
        <f t="shared" si="2"/>
        <v>29455</v>
      </c>
      <c r="I26" s="13">
        <f t="shared" si="2"/>
        <v>820</v>
      </c>
      <c r="J26" s="13">
        <f t="shared" si="2"/>
        <v>1220</v>
      </c>
      <c r="K26" s="13">
        <f t="shared" si="2"/>
        <v>16971</v>
      </c>
      <c r="L26" s="13">
        <f t="shared" si="2"/>
        <v>0</v>
      </c>
      <c r="M26" s="13">
        <f t="shared" si="2"/>
        <v>0</v>
      </c>
      <c r="N26" s="13">
        <f t="shared" si="2"/>
        <v>74</v>
      </c>
      <c r="O26" s="13">
        <f>SUM(G26:N26)</f>
        <v>48540</v>
      </c>
      <c r="P26" s="1">
        <f t="shared" si="1"/>
        <v>47250</v>
      </c>
    </row>
    <row r="27" spans="1:16" s="24" customFormat="1" ht="19.5" customHeight="1">
      <c r="A27" s="25"/>
      <c r="B27" s="25"/>
      <c r="C27" s="26"/>
      <c r="D27" s="25"/>
      <c r="E27" s="78" t="s">
        <v>30</v>
      </c>
      <c r="F27" s="13">
        <f>'09分類帳'!F22+'10分類帳'!F26</f>
        <v>274672</v>
      </c>
      <c r="G27" s="13">
        <f>'09分類帳'!G22+'10分類帳'!G26</f>
        <v>644</v>
      </c>
      <c r="H27" s="13">
        <f>'09分類帳'!H22+'10分類帳'!H26</f>
        <v>50178</v>
      </c>
      <c r="I27" s="13">
        <f>'09分類帳'!I22+'10分類帳'!I26</f>
        <v>1640</v>
      </c>
      <c r="J27" s="13">
        <f>'09分類帳'!J22+'10分類帳'!J26</f>
        <v>2680</v>
      </c>
      <c r="K27" s="13">
        <f>'09分類帳'!K22+'10分類帳'!K26</f>
        <v>33940</v>
      </c>
      <c r="L27" s="13">
        <f>'09分類帳'!L22+'10分類帳'!L26</f>
        <v>8478</v>
      </c>
      <c r="M27" s="13">
        <f>'09分類帳'!M22+'10分類帳'!M26</f>
        <v>0</v>
      </c>
      <c r="N27" s="13">
        <f>'09分類帳'!N22+'10分類帳'!N26</f>
        <v>2099</v>
      </c>
      <c r="O27" s="13">
        <f>SUM(G27:N27)</f>
        <v>99659</v>
      </c>
      <c r="P27" s="13">
        <f>F27-O27</f>
        <v>175013</v>
      </c>
    </row>
    <row r="28" ht="18.75" customHeight="1"/>
    <row r="29" spans="1:16" s="22" customFormat="1" ht="49.5" customHeight="1">
      <c r="A29" s="28"/>
      <c r="B29" s="28"/>
      <c r="C29" s="28"/>
      <c r="D29" s="72"/>
      <c r="E29" s="34" t="s">
        <v>132</v>
      </c>
      <c r="F29" s="4" t="s">
        <v>34</v>
      </c>
      <c r="G29" s="4" t="s">
        <v>82</v>
      </c>
      <c r="H29" s="4" t="s">
        <v>35</v>
      </c>
      <c r="I29" s="4" t="s">
        <v>36</v>
      </c>
      <c r="J29" s="4" t="s">
        <v>137</v>
      </c>
      <c r="K29" s="4" t="s">
        <v>131</v>
      </c>
      <c r="L29" s="4" t="s">
        <v>138</v>
      </c>
      <c r="M29" s="4" t="s">
        <v>37</v>
      </c>
      <c r="N29" s="4"/>
      <c r="O29" s="134" t="s">
        <v>128</v>
      </c>
      <c r="P29" s="135"/>
    </row>
    <row r="30" spans="1:16" s="22" customFormat="1" ht="30.75" customHeight="1">
      <c r="A30" s="28">
        <v>10</v>
      </c>
      <c r="B30" s="28">
        <v>31</v>
      </c>
      <c r="C30" s="28"/>
      <c r="D30" s="72"/>
      <c r="E30" s="34"/>
      <c r="F30" s="4">
        <v>23790</v>
      </c>
      <c r="G30" s="4"/>
      <c r="H30" s="4"/>
      <c r="I30" s="4"/>
      <c r="J30" s="4"/>
      <c r="K30" s="4"/>
      <c r="L30" s="4">
        <v>72000</v>
      </c>
      <c r="M30" s="4"/>
      <c r="N30" s="4"/>
      <c r="O30" s="134">
        <v>95790</v>
      </c>
      <c r="P30" s="135"/>
    </row>
    <row r="31" spans="1:16" ht="41.25" customHeight="1">
      <c r="A31" s="152" t="s">
        <v>146</v>
      </c>
      <c r="B31" s="152"/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</row>
  </sheetData>
  <sheetProtection/>
  <mergeCells count="10">
    <mergeCell ref="A31:P31"/>
    <mergeCell ref="J1:P1"/>
    <mergeCell ref="A1:I1"/>
    <mergeCell ref="O29:P29"/>
    <mergeCell ref="A2:B2"/>
    <mergeCell ref="C2:D2"/>
    <mergeCell ref="O30:P30"/>
    <mergeCell ref="E2:E3"/>
    <mergeCell ref="G2:O2"/>
    <mergeCell ref="P2:P3"/>
  </mergeCells>
  <printOptions horizontalCentered="1"/>
  <pageMargins left="0.35433070866141736" right="0.35433070866141736" top="0.5905511811023623" bottom="0.3937007874015748" header="0.5118110236220472" footer="0"/>
  <pageSetup horizontalDpi="300" verticalDpi="300" orientation="landscape" paperSize="9" r:id="rId1"/>
  <headerFooter alignWithMargins="0">
    <oddFooter>&amp;C第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行政院主計處中部辦公室案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學校午餐費分類帳結算表</dc:title>
  <dc:subject/>
  <dc:creator>邱金春</dc:creator>
  <cp:keywords/>
  <dc:description/>
  <cp:lastModifiedBy>PP</cp:lastModifiedBy>
  <cp:lastPrinted>2014-01-23T11:10:13Z</cp:lastPrinted>
  <dcterms:created xsi:type="dcterms:W3CDTF">2005-07-22T02:50:49Z</dcterms:created>
  <dcterms:modified xsi:type="dcterms:W3CDTF">2014-02-11T07:59:47Z</dcterms:modified>
  <cp:category/>
  <cp:version/>
  <cp:contentType/>
  <cp:contentStatus/>
</cp:coreProperties>
</file>